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OL1\29. 산대특\2025년\06. 훈련기관 모집\제1차 모집 공고\계획\2025년 산업구조변화대응 등 특화훈련 모집서식(양식)\"/>
    </mc:Choice>
  </mc:AlternateContent>
  <xr:revisionPtr revIDLastSave="0" documentId="13_ncr:1_{8F4D7E13-562C-4685-A4A6-E537FEDB4AA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작성방법" sheetId="7" r:id="rId1"/>
    <sheet name="(총괄)조정내역표" sheetId="10" r:id="rId2"/>
    <sheet name="과정명" sheetId="13" r:id="rId3"/>
  </sheets>
  <definedNames>
    <definedName name="_xlnm.Print_Area" localSheetId="2">과정명!$A$1:$Q$56</definedName>
    <definedName name="_xlnm.Print_Area" localSheetId="0">작성방법!$A$1:$N$9</definedName>
  </definedNames>
  <calcPr calcId="191029"/>
</workbook>
</file>

<file path=xl/calcChain.xml><?xml version="1.0" encoding="utf-8"?>
<calcChain xmlns="http://schemas.openxmlformats.org/spreadsheetml/2006/main">
  <c r="D44" i="13" l="1"/>
  <c r="Q44" i="13" s="1"/>
  <c r="D16" i="13"/>
  <c r="K8" i="13"/>
  <c r="K7" i="13"/>
  <c r="C12" i="10" l="1"/>
  <c r="D12" i="10"/>
  <c r="A12" i="10"/>
  <c r="D48" i="13"/>
  <c r="D47" i="13"/>
  <c r="D46" i="13"/>
  <c r="D50" i="13"/>
  <c r="D43" i="13"/>
  <c r="D42" i="13"/>
  <c r="D41" i="13"/>
  <c r="D39" i="13"/>
  <c r="D37" i="13"/>
  <c r="D34" i="13"/>
  <c r="D33" i="13"/>
  <c r="Q33" i="13" s="1"/>
  <c r="D31" i="13"/>
  <c r="D29" i="13"/>
  <c r="Q29" i="13" s="1"/>
  <c r="D28" i="13"/>
  <c r="D23" i="13"/>
  <c r="D22" i="13"/>
  <c r="D20" i="13"/>
  <c r="D19" i="13"/>
  <c r="D17" i="13"/>
  <c r="Q16" i="13"/>
  <c r="D15" i="13"/>
  <c r="Q15" i="13" s="1"/>
  <c r="D30" i="13"/>
  <c r="D26" i="13"/>
  <c r="I14" i="13"/>
  <c r="I32" i="13"/>
  <c r="D25" i="13" l="1"/>
  <c r="D14" i="13"/>
  <c r="Q30" i="13"/>
  <c r="D32" i="13"/>
  <c r="Q34" i="13"/>
  <c r="Q32" i="13" l="1"/>
  <c r="I49" i="13" l="1"/>
  <c r="I27" i="13"/>
  <c r="I21" i="13"/>
  <c r="I38" i="13" l="1"/>
  <c r="F17" i="10" l="1"/>
  <c r="Q50" i="13"/>
  <c r="Q20" i="13"/>
  <c r="Q28" i="13"/>
  <c r="Q23" i="13"/>
  <c r="Q42" i="13"/>
  <c r="Q43" i="13"/>
  <c r="Q17" i="13"/>
  <c r="D49" i="13" l="1"/>
  <c r="P7" i="13" s="1"/>
  <c r="Q7" i="13" s="1"/>
  <c r="Q22" i="13"/>
  <c r="D21" i="13"/>
  <c r="Q49" i="13" l="1"/>
  <c r="P8" i="13" s="1"/>
  <c r="Q8" i="13" s="1"/>
  <c r="Q19" i="13"/>
  <c r="I18" i="13"/>
  <c r="Q31" i="13"/>
  <c r="Q26" i="13"/>
  <c r="Q25" i="13"/>
  <c r="I24" i="13"/>
  <c r="Q21" i="13"/>
  <c r="Q48" i="13"/>
  <c r="Q47" i="13"/>
  <c r="Q46" i="13"/>
  <c r="I45" i="13"/>
  <c r="Q41" i="13"/>
  <c r="I40" i="13"/>
  <c r="Q39" i="13"/>
  <c r="Q37" i="13"/>
  <c r="I36" i="13"/>
  <c r="I51" i="13" l="1"/>
  <c r="I35" i="13"/>
  <c r="D27" i="13"/>
  <c r="D18" i="13"/>
  <c r="D38" i="13"/>
  <c r="D40" i="13"/>
  <c r="D24" i="13"/>
  <c r="Q14" i="13"/>
  <c r="D36" i="13"/>
  <c r="D45" i="13"/>
  <c r="O16" i="10"/>
  <c r="N16" i="10"/>
  <c r="M16" i="10" s="1"/>
  <c r="F16" i="10"/>
  <c r="O15" i="10"/>
  <c r="N15" i="10"/>
  <c r="M15" i="10" s="1"/>
  <c r="F15" i="10"/>
  <c r="O14" i="10"/>
  <c r="N14" i="10"/>
  <c r="M14" i="10" s="1"/>
  <c r="F14" i="10"/>
  <c r="O13" i="10"/>
  <c r="N13" i="10"/>
  <c r="M13" i="10" s="1"/>
  <c r="F13" i="10"/>
  <c r="O12" i="10"/>
  <c r="K11" i="10"/>
  <c r="K10" i="10" s="1"/>
  <c r="H11" i="10"/>
  <c r="H10" i="10" s="1"/>
  <c r="D51" i="13" l="1"/>
  <c r="Q51" i="13" s="1"/>
  <c r="I52" i="13"/>
  <c r="J12" i="10" s="1"/>
  <c r="J11" i="10" s="1"/>
  <c r="J10" i="10" s="1"/>
  <c r="Q36" i="13"/>
  <c r="M9" i="13"/>
  <c r="D35" i="13"/>
  <c r="Q24" i="13"/>
  <c r="Q18" i="13"/>
  <c r="Q38" i="13"/>
  <c r="Q27" i="13"/>
  <c r="Q45" i="13"/>
  <c r="Q40" i="13"/>
  <c r="O11" i="10"/>
  <c r="O10" i="10" s="1"/>
  <c r="D8" i="13" l="1"/>
  <c r="C8" i="13" s="1"/>
  <c r="C10" i="13" s="1"/>
  <c r="M10" i="13"/>
  <c r="D7" i="13"/>
  <c r="C7" i="13" s="1"/>
  <c r="C9" i="13" s="1"/>
  <c r="Q35" i="13"/>
  <c r="D52" i="13"/>
  <c r="Q52" i="13" l="1"/>
  <c r="G12" i="10"/>
  <c r="F12" i="10" s="1"/>
  <c r="K9" i="13"/>
  <c r="P9" i="13"/>
  <c r="K10" i="13"/>
  <c r="P10" i="13"/>
  <c r="E12" i="10" l="1"/>
  <c r="E11" i="10" s="1"/>
  <c r="E10" i="10" s="1"/>
  <c r="N12" i="10"/>
  <c r="G11" i="10"/>
  <c r="G10" i="10" s="1"/>
  <c r="M12" i="10" l="1"/>
  <c r="N11" i="10"/>
  <c r="N1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Hewlett-Packard Company</author>
  </authors>
  <commentList>
    <comment ref="E1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70,000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</text>
    </comment>
    <comment ref="E1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70,000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</text>
    </comment>
    <comment ref="F1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금지</t>
        </r>
      </text>
    </comment>
    <comment ref="D25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E25" authorId="0" shapeId="0" xr:uid="{00000000-0006-0000-0200-000005000000}">
      <text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임차료</t>
        </r>
      </text>
    </comment>
    <comment ref="F25" authorId="0" shapeId="0" xr:uid="{00000000-0006-0000-0200-000006000000}">
      <text>
        <r>
          <rPr>
            <b/>
            <sz val="9"/>
            <color indexed="81"/>
            <rFont val="돋움"/>
            <family val="3"/>
            <charset val="129"/>
          </rPr>
          <t>훈련일수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G25" authorId="0" shapeId="0" xr:uid="{00000000-0006-0000-0200-000007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D2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E26" authorId="0" shapeId="0" xr:uid="{00000000-0006-0000-0200-000009000000}">
      <text>
        <r>
          <rPr>
            <b/>
            <sz val="9"/>
            <color indexed="81"/>
            <rFont val="돋움"/>
            <family val="3"/>
            <charset val="129"/>
          </rPr>
          <t>취득금액 또는 감정가액</t>
        </r>
      </text>
    </comment>
    <comment ref="F26" authorId="0" shapeId="0" xr:uid="{00000000-0006-0000-0200-00000A000000}">
      <text>
        <r>
          <rPr>
            <b/>
            <sz val="9"/>
            <color indexed="81"/>
            <rFont val="돋움"/>
            <family val="3"/>
            <charset val="129"/>
          </rPr>
          <t>훈련월수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G26" authorId="0" shapeId="0" xr:uid="{00000000-0006-0000-0200-00000B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30" authorId="0" shapeId="0" xr:uid="{00000000-0006-0000-0200-00000C000000}">
      <text>
        <r>
          <rPr>
            <b/>
            <sz val="9"/>
            <color indexed="81"/>
            <rFont val="돋움"/>
            <family val="3"/>
            <charset val="129"/>
          </rPr>
          <t xml:space="preserve">취득가액
</t>
        </r>
      </text>
    </comment>
    <comment ref="F30" authorId="0" shapeId="0" xr:uid="{00000000-0006-0000-0200-00000D000000}">
      <text>
        <r>
          <rPr>
            <b/>
            <sz val="9"/>
            <color indexed="81"/>
            <rFont val="돋움"/>
            <family val="3"/>
            <charset val="129"/>
          </rPr>
          <t>장비사용일수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F31" authorId="0" shapeId="0" xr:uid="{00000000-0006-0000-0200-00000E000000}">
      <text>
        <r>
          <rPr>
            <b/>
            <sz val="9"/>
            <color indexed="81"/>
            <rFont val="돋움"/>
            <family val="3"/>
            <charset val="129"/>
          </rPr>
          <t>훈련일수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E37" authorId="0" shapeId="0" xr:uid="{00000000-0006-0000-0200-00000F000000}">
      <text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급여액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>(350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F37" authorId="0" shapeId="0" xr:uid="{00000000-0006-0000-0200-000010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37" authorId="0" shapeId="0" xr:uid="{00000000-0006-0000-0200-000011000000}">
      <text>
        <r>
          <rPr>
            <b/>
            <sz val="9"/>
            <color indexed="81"/>
            <rFont val="돋움"/>
            <family val="3"/>
            <charset val="129"/>
          </rPr>
          <t>참여율(50% 한도)</t>
        </r>
      </text>
    </comment>
    <comment ref="D39" authorId="0" shapeId="0" xr:uid="{00000000-0006-0000-0200-000012000000}">
      <text>
        <r>
          <rPr>
            <b/>
            <sz val="9"/>
            <color indexed="81"/>
            <rFont val="돋움"/>
            <family val="3"/>
            <charset val="129"/>
          </rPr>
          <t>직접비</t>
        </r>
        <r>
          <rPr>
            <b/>
            <sz val="9"/>
            <color indexed="81"/>
            <rFont val="Tahoma"/>
            <family val="2"/>
          </rPr>
          <t xml:space="preserve"> 10% </t>
        </r>
        <r>
          <rPr>
            <b/>
            <sz val="9"/>
            <color indexed="81"/>
            <rFont val="돋움"/>
            <family val="3"/>
            <charset val="129"/>
          </rPr>
          <t>이내에서만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인정</t>
        </r>
      </text>
    </comment>
    <comment ref="E42" authorId="0" shapeId="0" xr:uid="{00000000-0006-0000-0200-000013000000}">
      <text>
        <r>
          <rPr>
            <b/>
            <sz val="9"/>
            <color indexed="81"/>
            <rFont val="돋움"/>
            <family val="3"/>
            <charset val="129"/>
          </rPr>
          <t>인당</t>
        </r>
        <r>
          <rPr>
            <b/>
            <sz val="9"/>
            <color indexed="81"/>
            <rFont val="Tahoma"/>
            <family val="2"/>
          </rPr>
          <t xml:space="preserve"> 3,000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F42" authorId="0" shapeId="0" xr:uid="{00000000-0006-0000-0200-000014000000}">
      <text>
        <r>
          <rPr>
            <b/>
            <sz val="9"/>
            <color indexed="81"/>
            <rFont val="돋움"/>
            <family val="3"/>
            <charset val="129"/>
          </rPr>
          <t>훈련인원</t>
        </r>
      </text>
    </comment>
    <comment ref="E46" authorId="0" shapeId="0" xr:uid="{00000000-0006-0000-0200-000015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6" authorId="0" shapeId="0" xr:uid="{00000000-0006-0000-0200-000016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6" authorId="0" shapeId="0" xr:uid="{00000000-0006-0000-0200-000017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47" authorId="0" shapeId="0" xr:uid="{00000000-0006-0000-0200-000018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7" authorId="0" shapeId="0" xr:uid="{00000000-0006-0000-0200-000019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7" authorId="0" shapeId="0" xr:uid="{00000000-0006-0000-0200-00001A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48" authorId="0" shapeId="0" xr:uid="{00000000-0006-0000-0200-00001B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8" authorId="0" shapeId="0" xr:uid="{00000000-0006-0000-0200-00001C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8" authorId="0" shapeId="0" xr:uid="{00000000-0006-0000-0200-00001D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sharedStrings.xml><?xml version="1.0" encoding="utf-8"?>
<sst xmlns="http://schemas.openxmlformats.org/spreadsheetml/2006/main" count="153" uniqueCount="114">
  <si>
    <t>세목</t>
    <phoneticPr fontId="2" type="noConversion"/>
  </si>
  <si>
    <t>소계</t>
    <phoneticPr fontId="2" type="noConversion"/>
  </si>
  <si>
    <t>세부산출내역</t>
    <phoneticPr fontId="2" type="noConversion"/>
  </si>
  <si>
    <t>금액(원)</t>
    <phoneticPr fontId="2" type="noConversion"/>
  </si>
  <si>
    <t>신청내역(A)</t>
    <phoneticPr fontId="2" type="noConversion"/>
  </si>
  <si>
    <t>조정내역(B)</t>
    <phoneticPr fontId="2" type="noConversion"/>
  </si>
  <si>
    <t>[심사위원]</t>
  </si>
  <si>
    <t>(서명)</t>
  </si>
  <si>
    <t>구분</t>
    <phoneticPr fontId="2" type="noConversion"/>
  </si>
  <si>
    <t>신청금액</t>
    <phoneticPr fontId="2" type="noConversion"/>
  </si>
  <si>
    <t>조정사유</t>
    <phoneticPr fontId="2" type="noConversion"/>
  </si>
  <si>
    <t>(단위 : 원)</t>
  </si>
  <si>
    <t>회차</t>
    <phoneticPr fontId="2" type="noConversion"/>
  </si>
  <si>
    <t>정원</t>
    <phoneticPr fontId="2" type="noConversion"/>
  </si>
  <si>
    <t>시간</t>
    <phoneticPr fontId="2" type="noConversion"/>
  </si>
  <si>
    <t>실습재료비</t>
    <phoneticPr fontId="2" type="noConversion"/>
  </si>
  <si>
    <r>
      <rPr>
        <b/>
        <sz val="17"/>
        <color theme="1"/>
        <rFont val="맑은 고딕"/>
        <family val="3"/>
        <charset val="129"/>
      </rPr>
      <t>1.</t>
    </r>
    <r>
      <rPr>
        <b/>
        <sz val="17"/>
        <color theme="1"/>
        <rFont val="맑은 고딕"/>
        <family val="3"/>
        <charset val="129"/>
        <scheme val="minor"/>
      </rPr>
      <t xml:space="preserve"> 엑셀의 노란색 부분만 작성 (그 외의 부분 수정 금지) </t>
    </r>
    <phoneticPr fontId="2" type="noConversion"/>
  </si>
  <si>
    <r>
      <rPr>
        <b/>
        <sz val="17"/>
        <color theme="1"/>
        <rFont val="맑은 고딕"/>
        <family val="3"/>
        <charset val="129"/>
      </rPr>
      <t>2.</t>
    </r>
    <r>
      <rPr>
        <b/>
        <sz val="17"/>
        <color theme="1"/>
        <rFont val="맑은 고딕"/>
        <family val="3"/>
        <charset val="129"/>
        <scheme val="minor"/>
      </rPr>
      <t xml:space="preserve"> 사전 제출한 계획서와 동일하게 작성 (임의 변경 시 귀책 사유는 해당 기관에 있음) </t>
    </r>
    <phoneticPr fontId="2" type="noConversion"/>
  </si>
  <si>
    <t>작성 시 주의 사항</t>
    <phoneticPr fontId="2" type="noConversion"/>
  </si>
  <si>
    <t>항목</t>
    <phoneticPr fontId="2" type="noConversion"/>
  </si>
  <si>
    <t>기 관 명</t>
    <phoneticPr fontId="2" type="noConversion"/>
  </si>
  <si>
    <t>과 정 명</t>
    <phoneticPr fontId="2" type="noConversion"/>
  </si>
  <si>
    <t>단가(원)</t>
    <phoneticPr fontId="2" type="noConversion"/>
  </si>
  <si>
    <t>기타(기재)</t>
    <phoneticPr fontId="2" type="noConversion"/>
  </si>
  <si>
    <t>* 세부산출내역에는 '숙식비' 및 '훈련수당' 미포함임</t>
    <phoneticPr fontId="2" type="noConversion"/>
  </si>
  <si>
    <t>조정후금액(원)
(A-B)</t>
    <phoneticPr fontId="2" type="noConversion"/>
  </si>
  <si>
    <t>조정후금액</t>
    <phoneticPr fontId="2" type="noConversion"/>
  </si>
  <si>
    <r>
      <t>세부조정내역</t>
    </r>
    <r>
      <rPr>
        <sz val="11"/>
        <color theme="1"/>
        <rFont val="맑은 고딕"/>
        <family val="3"/>
        <charset val="129"/>
        <scheme val="minor"/>
      </rPr>
      <t>(구체적으로 기재)</t>
    </r>
    <phoneticPr fontId="2" type="noConversion"/>
  </si>
  <si>
    <t>(단위 : 원)</t>
    <phoneticPr fontId="2" type="noConversion"/>
  </si>
  <si>
    <t>훈
련
시
간</t>
    <phoneticPr fontId="2" type="noConversion"/>
  </si>
  <si>
    <t>정부지원금 조정금액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</si>
  <si>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 xml:space="preserve">직종별 훈련단가 </t>
    </r>
    <r>
      <rPr>
        <b/>
        <sz val="10"/>
        <color rgb="FF000000"/>
        <rFont val="한양중고딕"/>
        <family val="3"/>
        <charset val="129"/>
      </rPr>
      <t xml:space="preserve">: </t>
    </r>
    <r>
      <rPr>
        <b/>
        <sz val="10"/>
        <color rgb="FF000000"/>
        <rFont val="맑은 고딕"/>
        <family val="3"/>
        <charset val="129"/>
        <scheme val="minor"/>
      </rPr>
      <t>조정 후</t>
    </r>
    <r>
      <rPr>
        <b/>
        <sz val="10"/>
        <color rgb="FF000000"/>
        <rFont val="한양중고딕"/>
        <family val="3"/>
        <charset val="129"/>
      </rPr>
      <t>)</t>
    </r>
  </si>
  <si>
    <t>D=A+B+C</t>
  </si>
  <si>
    <t>정부지원금</t>
  </si>
  <si>
    <t>비고</t>
  </si>
  <si>
    <t>훈련비</t>
    <phoneticPr fontId="2" type="noConversion"/>
  </si>
  <si>
    <t>숙식비</t>
    <phoneticPr fontId="2" type="noConversion"/>
  </si>
  <si>
    <t xml:space="preserve">  </t>
  </si>
  <si>
    <t>소계</t>
  </si>
  <si>
    <t>(인)</t>
    <phoneticPr fontId="2" type="noConversion"/>
  </si>
  <si>
    <t>소속:</t>
    <phoneticPr fontId="2" type="noConversion"/>
  </si>
  <si>
    <t>훈련과정명</t>
    <phoneticPr fontId="2" type="noConversion"/>
  </si>
  <si>
    <t>신청(제츨) 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</si>
  <si>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>직종별 신청단가</t>
    </r>
    <r>
      <rPr>
        <b/>
        <sz val="10"/>
        <color rgb="FF000000"/>
        <rFont val="한양중고딕"/>
        <family val="3"/>
        <charset val="129"/>
      </rPr>
      <t>)</t>
    </r>
    <phoneticPr fontId="2" type="noConversion"/>
  </si>
  <si>
    <t>훈련단가</t>
    <phoneticPr fontId="2" type="noConversion"/>
  </si>
  <si>
    <t>훈련비용
(D)</t>
    <phoneticPr fontId="2" type="noConversion"/>
  </si>
  <si>
    <t>훈련비
(A)</t>
    <phoneticPr fontId="2" type="noConversion"/>
  </si>
  <si>
    <t>숙식비
(B)</t>
    <phoneticPr fontId="2" type="noConversion"/>
  </si>
  <si>
    <t>숙식비
(B)</t>
    <phoneticPr fontId="2" type="noConversion"/>
  </si>
  <si>
    <t>최종 조정 후 금액</t>
    <phoneticPr fontId="2" type="noConversion"/>
  </si>
  <si>
    <t>훈련단가</t>
    <phoneticPr fontId="2" type="noConversion"/>
  </si>
  <si>
    <t>훈련비 금액
(A)</t>
    <phoneticPr fontId="2" type="noConversion"/>
  </si>
  <si>
    <t>인건비</t>
    <phoneticPr fontId="2" type="noConversion"/>
  </si>
  <si>
    <t>홍보비</t>
    <phoneticPr fontId="2" type="noConversion"/>
  </si>
  <si>
    <t>강사료</t>
    <phoneticPr fontId="2" type="noConversion"/>
  </si>
  <si>
    <t>제세공과금</t>
    <phoneticPr fontId="2" type="noConversion"/>
  </si>
  <si>
    <t>실습비</t>
    <phoneticPr fontId="2" type="noConversion"/>
  </si>
  <si>
    <t>시설비</t>
    <phoneticPr fontId="2" type="noConversion"/>
  </si>
  <si>
    <t>장비비</t>
    <phoneticPr fontId="2" type="noConversion"/>
  </si>
  <si>
    <t>교재비</t>
    <phoneticPr fontId="2" type="noConversion"/>
  </si>
  <si>
    <t>회의비</t>
    <phoneticPr fontId="2" type="noConversion"/>
  </si>
  <si>
    <t>기타</t>
    <phoneticPr fontId="2" type="noConversion"/>
  </si>
  <si>
    <t>전기료</t>
    <phoneticPr fontId="2" type="noConversion"/>
  </si>
  <si>
    <t>상하수도료</t>
    <phoneticPr fontId="2" type="noConversion"/>
  </si>
  <si>
    <t>현장실습비</t>
    <phoneticPr fontId="2" type="noConversion"/>
  </si>
  <si>
    <t>시설임차비</t>
    <phoneticPr fontId="2" type="noConversion"/>
  </si>
  <si>
    <t>시설감가상각비</t>
    <phoneticPr fontId="2" type="noConversion"/>
  </si>
  <si>
    <t>장비임차비</t>
    <phoneticPr fontId="2" type="noConversion"/>
  </si>
  <si>
    <t>교재구입비</t>
    <phoneticPr fontId="2" type="noConversion"/>
  </si>
  <si>
    <t>교재인쇄비</t>
    <phoneticPr fontId="2" type="noConversion"/>
  </si>
  <si>
    <t>기준단가
(NCS)</t>
    <phoneticPr fontId="2" type="noConversion"/>
  </si>
  <si>
    <t xml:space="preserve">○ 기관명 : </t>
    <phoneticPr fontId="2" type="noConversion"/>
  </si>
  <si>
    <t>장비유지보수비</t>
    <phoneticPr fontId="2" type="noConversion"/>
  </si>
  <si>
    <t>직접비</t>
    <phoneticPr fontId="2" type="noConversion"/>
  </si>
  <si>
    <t>계</t>
    <phoneticPr fontId="2" type="noConversion"/>
  </si>
  <si>
    <t>내부강사료</t>
    <phoneticPr fontId="2" type="noConversion"/>
  </si>
  <si>
    <t>수량(개,인원,시간)</t>
    <phoneticPr fontId="2" type="noConversion"/>
  </si>
  <si>
    <t>교재비</t>
    <phoneticPr fontId="2" type="noConversion"/>
  </si>
  <si>
    <t>실습비</t>
    <phoneticPr fontId="2" type="noConversion"/>
  </si>
  <si>
    <t>시설비</t>
    <phoneticPr fontId="2" type="noConversion"/>
  </si>
  <si>
    <t>장비비</t>
    <phoneticPr fontId="2" type="noConversion"/>
  </si>
  <si>
    <t>기타훈련비용</t>
    <phoneticPr fontId="2" type="noConversion"/>
  </si>
  <si>
    <t>기타훈련비용</t>
    <phoneticPr fontId="2" type="noConversion"/>
  </si>
  <si>
    <t>재해보험료</t>
    <phoneticPr fontId="2" type="noConversion"/>
  </si>
  <si>
    <t>소계</t>
    <phoneticPr fontId="2" type="noConversion"/>
  </si>
  <si>
    <t>간접비</t>
    <phoneticPr fontId="2" type="noConversion"/>
  </si>
  <si>
    <t>인건비</t>
    <phoneticPr fontId="2" type="noConversion"/>
  </si>
  <si>
    <t>홍보비</t>
    <phoneticPr fontId="2" type="noConversion"/>
  </si>
  <si>
    <t>운영지원비</t>
    <phoneticPr fontId="2" type="noConversion"/>
  </si>
  <si>
    <t>기타간접비용</t>
    <phoneticPr fontId="2" type="noConversion"/>
  </si>
  <si>
    <t>운영지원비
(제세공과금 제외)</t>
    <phoneticPr fontId="2" type="noConversion"/>
  </si>
  <si>
    <t>제세공과금</t>
    <phoneticPr fontId="2" type="noConversion"/>
  </si>
  <si>
    <t>외부강사료(일반)</t>
    <phoneticPr fontId="2" type="noConversion"/>
  </si>
  <si>
    <t>외부강사료(특강)</t>
    <phoneticPr fontId="2" type="noConversion"/>
  </si>
  <si>
    <t>훈련구분</t>
    <phoneticPr fontId="2" type="noConversion"/>
  </si>
  <si>
    <t>일수</t>
    <phoneticPr fontId="2" type="noConversion"/>
  </si>
  <si>
    <t>ㅇㅇㅇㅇㅇㅇ과정</t>
    <phoneticPr fontId="2" type="noConversion"/>
  </si>
  <si>
    <t>출장비</t>
    <phoneticPr fontId="2" type="noConversion"/>
  </si>
  <si>
    <t>기준단가</t>
    <phoneticPr fontId="2" type="noConversion"/>
  </si>
  <si>
    <t>기준단가 대비</t>
  </si>
  <si>
    <t>기준단가 대비</t>
    <phoneticPr fontId="2" type="noConversion"/>
  </si>
  <si>
    <t>훈련
인원
(연인원)</t>
    <phoneticPr fontId="2" type="noConversion"/>
  </si>
  <si>
    <t>소프트웨어 사용료</t>
    <phoneticPr fontId="2" type="noConversion"/>
  </si>
  <si>
    <t>장비감가상각비</t>
    <phoneticPr fontId="2" type="noConversion"/>
  </si>
  <si>
    <t>직접비(65%이상) 계</t>
    <phoneticPr fontId="2" type="noConversion"/>
  </si>
  <si>
    <t>직접비(35%미만) 계</t>
    <phoneticPr fontId="2" type="noConversion"/>
  </si>
  <si>
    <t>훈련비용(100%) 합계</t>
    <phoneticPr fontId="2" type="noConversion"/>
  </si>
  <si>
    <t>인건비</t>
    <phoneticPr fontId="2" type="noConversion"/>
  </si>
  <si>
    <t>사무용품비</t>
    <phoneticPr fontId="2" type="noConversion"/>
  </si>
  <si>
    <t>기타간접비 제외 훈련비의 10% 이내</t>
    <phoneticPr fontId="2" type="noConversion"/>
  </si>
  <si>
    <t>집체과정</t>
    <phoneticPr fontId="2" type="noConversion"/>
  </si>
  <si>
    <r>
      <rPr>
        <b/>
        <sz val="17"/>
        <color theme="1"/>
        <rFont val="맑은 고딕"/>
        <family val="3"/>
        <charset val="129"/>
      </rPr>
      <t>3.</t>
    </r>
    <r>
      <rPr>
        <b/>
        <sz val="17"/>
        <color theme="1"/>
        <rFont val="맑은 고딕"/>
        <family val="3"/>
        <charset val="129"/>
        <scheme val="minor"/>
      </rPr>
      <t xml:space="preserve"> 파일명은 "[기관명] 2025_충북지역 산업구조변화 대응 등 특화훈련 예산조정내역표"로 저장</t>
    </r>
    <phoneticPr fontId="2" type="noConversion"/>
  </si>
  <si>
    <t>2025년 "충북지역 산업구조변화 대응 등 특화훈련" 훈련비용 조정내역표</t>
    <phoneticPr fontId="2" type="noConversion"/>
  </si>
  <si>
    <t>2025년도 충북지역 산업구조변화 대응 등 특화훈련 훈련과정 훈련비 단가 심사 세부내역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</si>
</sst>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176" formatCode="#,###"/>
    <numFmt numFmtId="177" formatCode="0_);[Red]\(0\)"/>
    <numFmt numFmtId="178" formatCode="\(General\)"/>
    <numFmt numFmtId="179" formatCode="#,##0_);[Red]\(#,##0\)"/>
    <numFmt numFmtId="180" formatCode="#,##0&quot;원&quot;"/>
    <numFmt numFmtId="181" formatCode="#,##0&quot;시간&quot;"/>
    <numFmt numFmtId="182" formatCode="#,##0&quot;회&quot;"/>
    <numFmt numFmtId="183" formatCode="#,##0&quot;개&quot;"/>
    <numFmt numFmtId="184" formatCode="#,##0&quot;부&quot;"/>
    <numFmt numFmtId="185" formatCode="#,##0&quot;매&quot;"/>
    <numFmt numFmtId="186" formatCode="#,##0&quot;개/식&quot;"/>
    <numFmt numFmtId="187" formatCode="#,##0&quot;일&quot;"/>
    <numFmt numFmtId="188" formatCode="0.0%"/>
    <numFmt numFmtId="189" formatCode="#,##0.00&quot;월&quot;"/>
    <numFmt numFmtId="190" formatCode="#,##0&quot;명&quot;"/>
    <numFmt numFmtId="191" formatCode="_-* #,##0_-;\-* #,##0_-;_-* &quot;-&quot;??_-;_-@_-"/>
  </numFmts>
  <fonts count="3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7"/>
      <color theme="1"/>
      <name val="맑은 고딕"/>
      <family val="3"/>
      <charset val="129"/>
      <scheme val="minor"/>
    </font>
    <font>
      <b/>
      <sz val="17"/>
      <color theme="1"/>
      <name val="맑은 고딕"/>
      <family val="3"/>
      <charset val="129"/>
    </font>
    <font>
      <b/>
      <sz val="14"/>
      <color rgb="FFFF0000"/>
      <name val="맑은 고딕"/>
      <family val="3"/>
      <charset val="129"/>
      <scheme val="minor"/>
    </font>
    <font>
      <b/>
      <u/>
      <sz val="2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rgb="FF000000"/>
      <name val="한양중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color rgb="FF000000"/>
      <name val="한양중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name val="한양중고딕"/>
      <family val="3"/>
      <charset val="129"/>
    </font>
    <font>
      <sz val="11"/>
      <color theme="1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b/>
      <sz val="18"/>
      <color theme="1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i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double">
        <color rgb="FF000000"/>
      </bottom>
      <diagonal/>
    </border>
    <border>
      <left style="thin">
        <color indexed="64"/>
      </left>
      <right style="dotted">
        <color rgb="FF000000"/>
      </right>
      <top style="thin">
        <color rgb="FF000000"/>
      </top>
      <bottom/>
      <diagonal/>
    </border>
    <border>
      <left style="thin">
        <color indexed="64"/>
      </left>
      <right style="dotted">
        <color rgb="FF000000"/>
      </right>
      <top/>
      <bottom/>
      <diagonal/>
    </border>
    <border>
      <left style="thin">
        <color indexed="64"/>
      </left>
      <right style="dotted">
        <color rgb="FF000000"/>
      </right>
      <top/>
      <bottom style="double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2" fillId="0" borderId="0"/>
    <xf numFmtId="9" fontId="1" fillId="0" borderId="0" applyFont="0" applyFill="0" applyBorder="0" applyAlignment="0" applyProtection="0">
      <alignment vertical="center"/>
    </xf>
  </cellStyleXfs>
  <cellXfs count="336">
    <xf numFmtId="0" fontId="0" fillId="0" borderId="0" xfId="0">
      <alignment vertical="center"/>
    </xf>
    <xf numFmtId="41" fontId="0" fillId="0" borderId="0" xfId="1" applyFont="1" applyProtection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41" fontId="7" fillId="0" borderId="0" xfId="1" applyFont="1" applyAlignment="1" applyProtection="1">
      <alignment horizontal="centerContinuous"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 shrinkToFit="1"/>
    </xf>
    <xf numFmtId="41" fontId="9" fillId="0" borderId="4" xfId="1" applyFont="1" applyBorder="1" applyAlignment="1" applyProtection="1">
      <alignment horizontal="center" vertical="center" shrinkToFit="1"/>
    </xf>
    <xf numFmtId="41" fontId="8" fillId="0" borderId="4" xfId="1" applyFont="1" applyBorder="1" applyAlignment="1" applyProtection="1">
      <alignment horizontal="center" vertical="center" shrinkToFit="1"/>
    </xf>
    <xf numFmtId="0" fontId="8" fillId="0" borderId="11" xfId="0" applyFont="1" applyBorder="1">
      <alignment vertical="center"/>
    </xf>
    <xf numFmtId="41" fontId="8" fillId="0" borderId="11" xfId="1" applyFont="1" applyBorder="1" applyProtection="1">
      <alignment vertical="center"/>
    </xf>
    <xf numFmtId="0" fontId="8" fillId="0" borderId="11" xfId="0" applyFont="1" applyBorder="1" applyAlignment="1">
      <alignment horizontal="right"/>
    </xf>
    <xf numFmtId="41" fontId="9" fillId="3" borderId="2" xfId="1" applyFont="1" applyFill="1" applyBorder="1" applyAlignment="1" applyProtection="1">
      <alignment horizontal="centerContinuous" vertical="center"/>
    </xf>
    <xf numFmtId="0" fontId="9" fillId="3" borderId="9" xfId="0" applyFont="1" applyFill="1" applyBorder="1" applyAlignment="1">
      <alignment horizontal="centerContinuous" vertical="center"/>
    </xf>
    <xf numFmtId="0" fontId="9" fillId="3" borderId="2" xfId="0" applyFont="1" applyFill="1" applyBorder="1" applyAlignment="1">
      <alignment horizontal="centerContinuous" vertical="center"/>
    </xf>
    <xf numFmtId="41" fontId="9" fillId="3" borderId="9" xfId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>
      <alignment horizontal="centerContinuous" vertical="center"/>
    </xf>
    <xf numFmtId="0" fontId="9" fillId="3" borderId="10" xfId="0" applyFont="1" applyFill="1" applyBorder="1" applyAlignment="1">
      <alignment horizontal="centerContinuous" vertical="center"/>
    </xf>
    <xf numFmtId="0" fontId="9" fillId="3" borderId="4" xfId="0" applyFont="1" applyFill="1" applyBorder="1" applyAlignment="1">
      <alignment horizontal="center" vertical="center"/>
    </xf>
    <xf numFmtId="41" fontId="9" fillId="0" borderId="4" xfId="1" applyFont="1" applyFill="1" applyBorder="1" applyProtection="1">
      <alignment vertical="center"/>
    </xf>
    <xf numFmtId="41" fontId="8" fillId="0" borderId="4" xfId="1" applyFont="1" applyFill="1" applyBorder="1" applyProtection="1">
      <alignment vertical="center"/>
    </xf>
    <xf numFmtId="41" fontId="8" fillId="2" borderId="4" xfId="1" applyFont="1" applyFill="1" applyBorder="1" applyAlignment="1" applyProtection="1">
      <alignment vertical="center"/>
    </xf>
    <xf numFmtId="41" fontId="8" fillId="0" borderId="4" xfId="0" applyNumberFormat="1" applyFont="1" applyBorder="1">
      <alignment vertical="center"/>
    </xf>
    <xf numFmtId="0" fontId="10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4" fillId="0" borderId="0" xfId="0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right" vertical="center"/>
    </xf>
    <xf numFmtId="3" fontId="19" fillId="0" borderId="51" xfId="0" applyNumberFormat="1" applyFont="1" applyBorder="1" applyAlignment="1">
      <alignment horizontal="right" vertical="center" wrapText="1"/>
    </xf>
    <xf numFmtId="0" fontId="19" fillId="0" borderId="52" xfId="0" applyFont="1" applyBorder="1" applyAlignment="1">
      <alignment vertical="center" wrapText="1"/>
    </xf>
    <xf numFmtId="0" fontId="19" fillId="0" borderId="53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 wrapText="1"/>
    </xf>
    <xf numFmtId="3" fontId="19" fillId="0" borderId="34" xfId="0" applyNumberFormat="1" applyFont="1" applyBorder="1" applyAlignment="1">
      <alignment horizontal="right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41" fontId="21" fillId="0" borderId="35" xfId="1" applyFont="1" applyFill="1" applyBorder="1" applyAlignment="1">
      <alignment horizontal="right" vertical="center" wrapText="1"/>
    </xf>
    <xf numFmtId="0" fontId="21" fillId="0" borderId="37" xfId="0" applyFont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23" fillId="0" borderId="0" xfId="2" applyFont="1"/>
    <xf numFmtId="0" fontId="13" fillId="0" borderId="0" xfId="0" applyFont="1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8" fontId="20" fillId="2" borderId="31" xfId="0" applyNumberFormat="1" applyFont="1" applyFill="1" applyBorder="1" applyAlignment="1">
      <alignment horizontal="right" vertical="center" wrapText="1"/>
    </xf>
    <xf numFmtId="0" fontId="19" fillId="2" borderId="58" xfId="0" applyFont="1" applyFill="1" applyBorder="1" applyAlignment="1">
      <alignment horizontal="center" vertical="center" wrapText="1"/>
    </xf>
    <xf numFmtId="3" fontId="19" fillId="2" borderId="59" xfId="0" applyNumberFormat="1" applyFont="1" applyFill="1" applyBorder="1" applyAlignment="1">
      <alignment horizontal="right" vertical="center" wrapText="1"/>
    </xf>
    <xf numFmtId="3" fontId="19" fillId="2" borderId="60" xfId="0" applyNumberFormat="1" applyFont="1" applyFill="1" applyBorder="1" applyAlignment="1">
      <alignment horizontal="center" vertical="center" wrapText="1"/>
    </xf>
    <xf numFmtId="3" fontId="19" fillId="2" borderId="59" xfId="0" applyNumberFormat="1" applyFont="1" applyFill="1" applyBorder="1" applyAlignment="1">
      <alignment vertical="center" wrapText="1"/>
    </xf>
    <xf numFmtId="3" fontId="19" fillId="2" borderId="61" xfId="0" applyNumberFormat="1" applyFont="1" applyFill="1" applyBorder="1" applyAlignment="1">
      <alignment vertical="center" wrapText="1"/>
    </xf>
    <xf numFmtId="0" fontId="19" fillId="2" borderId="63" xfId="0" applyFont="1" applyFill="1" applyBorder="1" applyAlignment="1">
      <alignment horizontal="center" vertical="center" wrapText="1"/>
    </xf>
    <xf numFmtId="178" fontId="20" fillId="2" borderId="62" xfId="0" applyNumberFormat="1" applyFont="1" applyFill="1" applyBorder="1" applyAlignment="1">
      <alignment horizontal="right" vertical="center" wrapText="1"/>
    </xf>
    <xf numFmtId="3" fontId="19" fillId="2" borderId="65" xfId="0" applyNumberFormat="1" applyFont="1" applyFill="1" applyBorder="1" applyAlignment="1">
      <alignment horizontal="right" vertical="center" wrapText="1"/>
    </xf>
    <xf numFmtId="3" fontId="19" fillId="2" borderId="65" xfId="0" applyNumberFormat="1" applyFont="1" applyFill="1" applyBorder="1" applyAlignment="1">
      <alignment vertical="center" wrapText="1"/>
    </xf>
    <xf numFmtId="3" fontId="19" fillId="2" borderId="66" xfId="0" applyNumberFormat="1" applyFont="1" applyFill="1" applyBorder="1" applyAlignment="1">
      <alignment vertical="center" wrapText="1"/>
    </xf>
    <xf numFmtId="0" fontId="19" fillId="0" borderId="58" xfId="0" applyFont="1" applyBorder="1" applyAlignment="1">
      <alignment horizontal="center" vertical="center" wrapText="1"/>
    </xf>
    <xf numFmtId="41" fontId="21" fillId="0" borderId="58" xfId="1" applyFont="1" applyFill="1" applyBorder="1" applyAlignment="1">
      <alignment horizontal="right" vertical="center" wrapText="1"/>
    </xf>
    <xf numFmtId="41" fontId="21" fillId="0" borderId="29" xfId="1" applyFont="1" applyFill="1" applyBorder="1" applyAlignment="1">
      <alignment horizontal="right" vertical="center" wrapText="1"/>
    </xf>
    <xf numFmtId="41" fontId="21" fillId="0" borderId="59" xfId="1" applyFont="1" applyFill="1" applyBorder="1" applyAlignment="1">
      <alignment horizontal="right" vertical="center" wrapText="1"/>
    </xf>
    <xf numFmtId="0" fontId="21" fillId="0" borderId="33" xfId="0" applyFont="1" applyBorder="1" applyAlignment="1">
      <alignment horizontal="center" vertical="center" wrapText="1"/>
    </xf>
    <xf numFmtId="41" fontId="19" fillId="0" borderId="60" xfId="1" applyFont="1" applyFill="1" applyBorder="1" applyAlignment="1">
      <alignment horizontal="center" vertical="center" wrapText="1"/>
    </xf>
    <xf numFmtId="0" fontId="19" fillId="0" borderId="63" xfId="0" applyFont="1" applyBorder="1" applyAlignment="1">
      <alignment horizontal="center" vertical="center" wrapText="1"/>
    </xf>
    <xf numFmtId="41" fontId="21" fillId="0" borderId="63" xfId="1" applyFont="1" applyFill="1" applyBorder="1" applyAlignment="1">
      <alignment horizontal="right" vertical="center" wrapText="1"/>
    </xf>
    <xf numFmtId="41" fontId="21" fillId="0" borderId="67" xfId="1" applyFont="1" applyFill="1" applyBorder="1" applyAlignment="1">
      <alignment horizontal="right" vertical="center" wrapText="1"/>
    </xf>
    <xf numFmtId="41" fontId="21" fillId="0" borderId="65" xfId="1" applyFont="1" applyFill="1" applyBorder="1" applyAlignment="1">
      <alignment horizontal="right" vertical="center" wrapText="1"/>
    </xf>
    <xf numFmtId="41" fontId="21" fillId="0" borderId="64" xfId="1" applyFont="1" applyFill="1" applyBorder="1" applyAlignment="1">
      <alignment horizontal="right" vertical="center" wrapText="1"/>
    </xf>
    <xf numFmtId="41" fontId="21" fillId="0" borderId="66" xfId="1" applyFont="1" applyFill="1" applyBorder="1" applyAlignment="1">
      <alignment horizontal="right" vertical="center" wrapText="1"/>
    </xf>
    <xf numFmtId="0" fontId="21" fillId="0" borderId="68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41" fontId="8" fillId="2" borderId="4" xfId="1" applyFont="1" applyFill="1" applyBorder="1" applyAlignment="1">
      <alignment vertical="center"/>
    </xf>
    <xf numFmtId="0" fontId="20" fillId="2" borderId="77" xfId="0" applyFont="1" applyFill="1" applyBorder="1" applyAlignment="1">
      <alignment horizontal="center" vertical="center" shrinkToFit="1"/>
    </xf>
    <xf numFmtId="0" fontId="20" fillId="2" borderId="78" xfId="0" applyFont="1" applyFill="1" applyBorder="1" applyAlignment="1">
      <alignment horizontal="center" vertical="center" shrinkToFit="1"/>
    </xf>
    <xf numFmtId="3" fontId="19" fillId="2" borderId="64" xfId="0" applyNumberFormat="1" applyFont="1" applyFill="1" applyBorder="1" applyAlignment="1">
      <alignment horizontal="center" vertical="center" wrapText="1"/>
    </xf>
    <xf numFmtId="0" fontId="20" fillId="2" borderId="77" xfId="0" applyFont="1" applyFill="1" applyBorder="1" applyAlignment="1">
      <alignment horizontal="center" vertical="center" wrapText="1" shrinkToFit="1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9" xfId="0" applyFont="1" applyBorder="1">
      <alignment vertical="center"/>
    </xf>
    <xf numFmtId="0" fontId="11" fillId="0" borderId="10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8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41" fontId="9" fillId="0" borderId="4" xfId="0" applyNumberFormat="1" applyFont="1" applyBorder="1">
      <alignment vertical="center"/>
    </xf>
    <xf numFmtId="179" fontId="19" fillId="0" borderId="60" xfId="1" applyNumberFormat="1" applyFont="1" applyFill="1" applyBorder="1" applyAlignment="1">
      <alignment horizontal="center" vertical="center" wrapText="1"/>
    </xf>
    <xf numFmtId="10" fontId="8" fillId="0" borderId="0" xfId="3" applyNumberFormat="1" applyFont="1" applyProtection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8" fillId="0" borderId="7" xfId="1" applyFont="1" applyFill="1" applyBorder="1" applyProtection="1">
      <alignment vertical="center"/>
    </xf>
    <xf numFmtId="41" fontId="8" fillId="2" borderId="7" xfId="1" applyFont="1" applyFill="1" applyBorder="1" applyAlignment="1">
      <alignment vertical="center"/>
    </xf>
    <xf numFmtId="41" fontId="9" fillId="0" borderId="7" xfId="1" applyFont="1" applyFill="1" applyBorder="1" applyProtection="1">
      <alignment vertical="center"/>
    </xf>
    <xf numFmtId="41" fontId="8" fillId="0" borderId="7" xfId="0" applyNumberFormat="1" applyFont="1" applyBorder="1">
      <alignment vertical="center"/>
    </xf>
    <xf numFmtId="41" fontId="9" fillId="0" borderId="80" xfId="1" applyFont="1" applyFill="1" applyBorder="1" applyProtection="1">
      <alignment vertical="center"/>
    </xf>
    <xf numFmtId="41" fontId="8" fillId="0" borderId="84" xfId="1" applyFont="1" applyFill="1" applyBorder="1" applyProtection="1">
      <alignment vertical="center"/>
    </xf>
    <xf numFmtId="180" fontId="8" fillId="2" borderId="84" xfId="1" applyNumberFormat="1" applyFont="1" applyFill="1" applyBorder="1" applyAlignment="1" applyProtection="1">
      <alignment vertical="center"/>
    </xf>
    <xf numFmtId="181" fontId="8" fillId="2" borderId="84" xfId="1" applyNumberFormat="1" applyFont="1" applyFill="1" applyBorder="1" applyAlignment="1" applyProtection="1">
      <alignment vertical="center"/>
    </xf>
    <xf numFmtId="182" fontId="8" fillId="2" borderId="84" xfId="1" applyNumberFormat="1" applyFont="1" applyFill="1" applyBorder="1" applyAlignment="1" applyProtection="1">
      <alignment vertical="center"/>
    </xf>
    <xf numFmtId="41" fontId="8" fillId="2" borderId="84" xfId="1" applyFont="1" applyFill="1" applyBorder="1" applyAlignment="1">
      <alignment vertical="center"/>
    </xf>
    <xf numFmtId="41" fontId="9" fillId="0" borderId="84" xfId="1" applyFont="1" applyFill="1" applyBorder="1" applyProtection="1">
      <alignment vertical="center"/>
    </xf>
    <xf numFmtId="41" fontId="8" fillId="0" borderId="84" xfId="0" applyNumberFormat="1" applyFont="1" applyBorder="1">
      <alignment vertical="center"/>
    </xf>
    <xf numFmtId="41" fontId="8" fillId="0" borderId="88" xfId="1" applyFont="1" applyFill="1" applyBorder="1" applyProtection="1">
      <alignment vertical="center"/>
    </xf>
    <xf numFmtId="180" fontId="8" fillId="2" borderId="88" xfId="1" applyNumberFormat="1" applyFont="1" applyFill="1" applyBorder="1" applyAlignment="1" applyProtection="1">
      <alignment vertical="center"/>
    </xf>
    <xf numFmtId="181" fontId="8" fillId="2" borderId="88" xfId="1" applyNumberFormat="1" applyFont="1" applyFill="1" applyBorder="1" applyAlignment="1" applyProtection="1">
      <alignment vertical="center"/>
    </xf>
    <xf numFmtId="182" fontId="8" fillId="2" borderId="88" xfId="1" applyNumberFormat="1" applyFont="1" applyFill="1" applyBorder="1" applyAlignment="1" applyProtection="1">
      <alignment vertical="center"/>
    </xf>
    <xf numFmtId="41" fontId="8" fillId="0" borderId="88" xfId="0" applyNumberFormat="1" applyFont="1" applyBorder="1">
      <alignment vertical="center"/>
    </xf>
    <xf numFmtId="41" fontId="9" fillId="0" borderId="5" xfId="1" applyFont="1" applyFill="1" applyBorder="1" applyProtection="1">
      <alignment vertical="center"/>
    </xf>
    <xf numFmtId="177" fontId="9" fillId="0" borderId="1" xfId="0" applyNumberFormat="1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41" fontId="9" fillId="0" borderId="5" xfId="0" applyNumberFormat="1" applyFont="1" applyBorder="1">
      <alignment vertical="center"/>
    </xf>
    <xf numFmtId="41" fontId="8" fillId="0" borderId="80" xfId="1" applyFont="1" applyFill="1" applyBorder="1" applyProtection="1">
      <alignment vertical="center"/>
    </xf>
    <xf numFmtId="180" fontId="8" fillId="2" borderId="80" xfId="1" applyNumberFormat="1" applyFont="1" applyFill="1" applyBorder="1" applyAlignment="1" applyProtection="1">
      <alignment vertical="center"/>
    </xf>
    <xf numFmtId="181" fontId="8" fillId="2" borderId="80" xfId="1" applyNumberFormat="1" applyFont="1" applyFill="1" applyBorder="1" applyAlignment="1" applyProtection="1">
      <alignment vertical="center"/>
    </xf>
    <xf numFmtId="182" fontId="8" fillId="2" borderId="80" xfId="1" applyNumberFormat="1" applyFont="1" applyFill="1" applyBorder="1" applyAlignment="1" applyProtection="1">
      <alignment vertical="center"/>
    </xf>
    <xf numFmtId="41" fontId="8" fillId="2" borderId="80" xfId="1" applyFont="1" applyFill="1" applyBorder="1" applyAlignment="1">
      <alignment vertical="center"/>
    </xf>
    <xf numFmtId="41" fontId="8" fillId="0" borderId="80" xfId="0" applyNumberFormat="1" applyFont="1" applyBorder="1">
      <alignment vertical="center"/>
    </xf>
    <xf numFmtId="184" fontId="8" fillId="2" borderId="80" xfId="1" applyNumberFormat="1" applyFont="1" applyFill="1" applyBorder="1" applyAlignment="1" applyProtection="1">
      <alignment vertical="center"/>
    </xf>
    <xf numFmtId="185" fontId="8" fillId="2" borderId="88" xfId="1" applyNumberFormat="1" applyFont="1" applyFill="1" applyBorder="1" applyAlignment="1" applyProtection="1">
      <alignment vertical="center"/>
    </xf>
    <xf numFmtId="41" fontId="8" fillId="0" borderId="5" xfId="1" applyFont="1" applyFill="1" applyBorder="1" applyProtection="1">
      <alignment vertical="center"/>
    </xf>
    <xf numFmtId="182" fontId="8" fillId="2" borderId="7" xfId="1" applyNumberFormat="1" applyFont="1" applyFill="1" applyBorder="1" applyAlignment="1" applyProtection="1">
      <alignment vertical="center"/>
    </xf>
    <xf numFmtId="41" fontId="8" fillId="0" borderId="6" xfId="1" applyFont="1" applyFill="1" applyBorder="1" applyProtection="1">
      <alignment vertical="center"/>
    </xf>
    <xf numFmtId="41" fontId="8" fillId="2" borderId="80" xfId="1" applyFont="1" applyFill="1" applyBorder="1" applyAlignment="1" applyProtection="1">
      <alignment vertical="center"/>
    </xf>
    <xf numFmtId="184" fontId="8" fillId="2" borderId="88" xfId="1" applyNumberFormat="1" applyFont="1" applyFill="1" applyBorder="1" applyAlignment="1" applyProtection="1">
      <alignment vertical="center"/>
    </xf>
    <xf numFmtId="41" fontId="8" fillId="2" borderId="88" xfId="1" applyFont="1" applyFill="1" applyBorder="1" applyAlignment="1" applyProtection="1">
      <alignment vertical="center"/>
    </xf>
    <xf numFmtId="186" fontId="8" fillId="2" borderId="80" xfId="1" applyNumberFormat="1" applyFont="1" applyFill="1" applyBorder="1" applyAlignment="1">
      <alignment vertical="center"/>
    </xf>
    <xf numFmtId="180" fontId="8" fillId="2" borderId="5" xfId="1" applyNumberFormat="1" applyFont="1" applyFill="1" applyBorder="1" applyAlignment="1" applyProtection="1">
      <alignment vertical="center"/>
    </xf>
    <xf numFmtId="183" fontId="8" fillId="2" borderId="5" xfId="1" applyNumberFormat="1" applyFont="1" applyFill="1" applyBorder="1" applyAlignment="1">
      <alignment vertical="center"/>
    </xf>
    <xf numFmtId="182" fontId="8" fillId="2" borderId="5" xfId="1" applyNumberFormat="1" applyFont="1" applyFill="1" applyBorder="1" applyAlignment="1" applyProtection="1">
      <alignment vertical="center"/>
    </xf>
    <xf numFmtId="41" fontId="8" fillId="2" borderId="5" xfId="1" applyFont="1" applyFill="1" applyBorder="1" applyAlignment="1">
      <alignment vertical="center"/>
    </xf>
    <xf numFmtId="186" fontId="8" fillId="2" borderId="88" xfId="1" applyNumberFormat="1" applyFont="1" applyFill="1" applyBorder="1" applyAlignment="1">
      <alignment vertical="center"/>
    </xf>
    <xf numFmtId="41" fontId="8" fillId="0" borderId="5" xfId="0" applyNumberFormat="1" applyFont="1" applyBorder="1">
      <alignment vertical="center"/>
    </xf>
    <xf numFmtId="0" fontId="9" fillId="3" borderId="7" xfId="0" applyFont="1" applyFill="1" applyBorder="1" applyAlignment="1">
      <alignment horizontal="center" vertical="center" shrinkToFit="1"/>
    </xf>
    <xf numFmtId="41" fontId="9" fillId="4" borderId="4" xfId="1" applyFont="1" applyFill="1" applyBorder="1" applyProtection="1">
      <alignment vertical="center"/>
    </xf>
    <xf numFmtId="41" fontId="9" fillId="4" borderId="4" xfId="0" applyNumberFormat="1" applyFont="1" applyFill="1" applyBorder="1">
      <alignment vertical="center"/>
    </xf>
    <xf numFmtId="0" fontId="8" fillId="0" borderId="81" xfId="0" applyFont="1" applyBorder="1">
      <alignment vertical="center"/>
    </xf>
    <xf numFmtId="0" fontId="8" fillId="0" borderId="83" xfId="0" applyFont="1" applyBorder="1">
      <alignment vertical="center"/>
    </xf>
    <xf numFmtId="0" fontId="8" fillId="0" borderId="82" xfId="0" applyFont="1" applyBorder="1">
      <alignment vertical="center"/>
    </xf>
    <xf numFmtId="0" fontId="8" fillId="0" borderId="89" xfId="0" applyFont="1" applyBorder="1">
      <alignment vertical="center"/>
    </xf>
    <xf numFmtId="0" fontId="8" fillId="0" borderId="91" xfId="0" applyFont="1" applyBorder="1">
      <alignment vertical="center"/>
    </xf>
    <xf numFmtId="0" fontId="8" fillId="0" borderId="90" xfId="0" applyFont="1" applyBorder="1">
      <alignment vertical="center"/>
    </xf>
    <xf numFmtId="0" fontId="29" fillId="0" borderId="81" xfId="0" applyFont="1" applyBorder="1">
      <alignment vertical="center"/>
    </xf>
    <xf numFmtId="0" fontId="29" fillId="0" borderId="83" xfId="0" applyFont="1" applyBorder="1">
      <alignment vertical="center"/>
    </xf>
    <xf numFmtId="0" fontId="29" fillId="0" borderId="82" xfId="0" applyFont="1" applyBorder="1">
      <alignment vertical="center"/>
    </xf>
    <xf numFmtId="0" fontId="29" fillId="0" borderId="89" xfId="0" applyFont="1" applyBorder="1">
      <alignment vertical="center"/>
    </xf>
    <xf numFmtId="0" fontId="29" fillId="0" borderId="91" xfId="0" applyFont="1" applyBorder="1">
      <alignment vertical="center"/>
    </xf>
    <xf numFmtId="0" fontId="29" fillId="0" borderId="90" xfId="0" applyFont="1" applyBorder="1">
      <alignment vertical="center"/>
    </xf>
    <xf numFmtId="0" fontId="28" fillId="0" borderId="8" xfId="0" applyFont="1" applyBorder="1">
      <alignment vertical="center"/>
    </xf>
    <xf numFmtId="0" fontId="28" fillId="0" borderId="10" xfId="0" applyFont="1" applyBorder="1">
      <alignment vertical="center"/>
    </xf>
    <xf numFmtId="0" fontId="28" fillId="0" borderId="9" xfId="0" applyFont="1" applyBorder="1">
      <alignment vertical="center"/>
    </xf>
    <xf numFmtId="0" fontId="9" fillId="4" borderId="8" xfId="0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8" fillId="0" borderId="8" xfId="0" quotePrefix="1" applyFont="1" applyBorder="1">
      <alignment vertical="center"/>
    </xf>
    <xf numFmtId="0" fontId="8" fillId="0" borderId="79" xfId="0" applyFont="1" applyBorder="1">
      <alignment vertical="center"/>
    </xf>
    <xf numFmtId="0" fontId="8" fillId="0" borderId="93" xfId="0" applyFont="1" applyBorder="1">
      <alignment vertical="center"/>
    </xf>
    <xf numFmtId="41" fontId="8" fillId="0" borderId="6" xfId="0" applyNumberFormat="1" applyFont="1" applyBorder="1">
      <alignment vertical="center"/>
    </xf>
    <xf numFmtId="180" fontId="8" fillId="2" borderId="7" xfId="1" applyNumberFormat="1" applyFont="1" applyFill="1" applyBorder="1" applyAlignment="1" applyProtection="1">
      <alignment vertical="center"/>
    </xf>
    <xf numFmtId="181" fontId="8" fillId="2" borderId="7" xfId="1" applyNumberFormat="1" applyFont="1" applyFill="1" applyBorder="1" applyAlignment="1" applyProtection="1">
      <alignment vertical="center"/>
    </xf>
    <xf numFmtId="0" fontId="8" fillId="0" borderId="3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85" xfId="0" applyFont="1" applyBorder="1">
      <alignment vertical="center"/>
    </xf>
    <xf numFmtId="0" fontId="8" fillId="0" borderId="87" xfId="0" applyFont="1" applyBorder="1">
      <alignment vertical="center"/>
    </xf>
    <xf numFmtId="0" fontId="8" fillId="0" borderId="86" xfId="0" applyFont="1" applyBorder="1">
      <alignment vertical="center"/>
    </xf>
    <xf numFmtId="187" fontId="8" fillId="2" borderId="92" xfId="1" applyNumberFormat="1" applyFont="1" applyFill="1" applyBorder="1" applyAlignment="1">
      <alignment vertical="center"/>
    </xf>
    <xf numFmtId="188" fontId="8" fillId="2" borderId="5" xfId="1" applyNumberFormat="1" applyFont="1" applyFill="1" applyBorder="1" applyAlignment="1" applyProtection="1">
      <alignment vertical="center"/>
    </xf>
    <xf numFmtId="41" fontId="8" fillId="2" borderId="92" xfId="1" applyFont="1" applyFill="1" applyBorder="1" applyAlignment="1" applyProtection="1">
      <alignment vertical="center"/>
    </xf>
    <xf numFmtId="189" fontId="8" fillId="2" borderId="88" xfId="1" applyNumberFormat="1" applyFont="1" applyFill="1" applyBorder="1" applyAlignment="1">
      <alignment vertical="center"/>
    </xf>
    <xf numFmtId="188" fontId="8" fillId="2" borderId="88" xfId="1" applyNumberFormat="1" applyFont="1" applyFill="1" applyBorder="1" applyAlignment="1" applyProtection="1">
      <alignment vertical="center"/>
    </xf>
    <xf numFmtId="190" fontId="8" fillId="2" borderId="5" xfId="1" applyNumberFormat="1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13" xfId="0" applyFont="1" applyBorder="1">
      <alignment vertical="center"/>
    </xf>
    <xf numFmtId="0" fontId="28" fillId="0" borderId="79" xfId="0" applyFont="1" applyBorder="1">
      <alignment vertical="center"/>
    </xf>
    <xf numFmtId="0" fontId="28" fillId="0" borderId="0" xfId="0" applyFont="1">
      <alignment vertical="center"/>
    </xf>
    <xf numFmtId="0" fontId="28" fillId="0" borderId="93" xfId="0" applyFont="1" applyBorder="1">
      <alignment vertical="center"/>
    </xf>
    <xf numFmtId="187" fontId="8" fillId="2" borderId="88" xfId="1" applyNumberFormat="1" applyFont="1" applyFill="1" applyBorder="1" applyAlignment="1">
      <alignment vertical="center"/>
    </xf>
    <xf numFmtId="41" fontId="8" fillId="0" borderId="2" xfId="1" applyFont="1" applyBorder="1" applyAlignment="1" applyProtection="1">
      <alignment horizontal="center" vertical="center" shrinkToFit="1"/>
    </xf>
    <xf numFmtId="41" fontId="8" fillId="0" borderId="0" xfId="1" applyFont="1" applyBorder="1" applyAlignment="1" applyProtection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190" fontId="8" fillId="2" borderId="84" xfId="1" applyNumberFormat="1" applyFont="1" applyFill="1" applyBorder="1" applyAlignment="1">
      <alignment vertical="center"/>
    </xf>
    <xf numFmtId="41" fontId="8" fillId="2" borderId="84" xfId="1" applyFont="1" applyFill="1" applyBorder="1" applyAlignment="1" applyProtection="1">
      <alignment vertical="center"/>
    </xf>
    <xf numFmtId="186" fontId="8" fillId="2" borderId="84" xfId="1" applyNumberFormat="1" applyFont="1" applyFill="1" applyBorder="1" applyAlignment="1">
      <alignment vertical="center"/>
    </xf>
    <xf numFmtId="188" fontId="8" fillId="2" borderId="80" xfId="1" applyNumberFormat="1" applyFont="1" applyFill="1" applyBorder="1" applyAlignment="1" applyProtection="1">
      <alignment vertical="center"/>
    </xf>
    <xf numFmtId="188" fontId="8" fillId="2" borderId="84" xfId="1" applyNumberFormat="1" applyFont="1" applyFill="1" applyBorder="1" applyAlignment="1" applyProtection="1">
      <alignment vertical="center"/>
    </xf>
    <xf numFmtId="0" fontId="29" fillId="0" borderId="85" xfId="0" applyFont="1" applyBorder="1">
      <alignment vertical="center"/>
    </xf>
    <xf numFmtId="0" fontId="29" fillId="0" borderId="87" xfId="0" applyFont="1" applyBorder="1">
      <alignment vertical="center"/>
    </xf>
    <xf numFmtId="0" fontId="29" fillId="0" borderId="86" xfId="0" applyFont="1" applyBorder="1">
      <alignment vertical="center"/>
    </xf>
    <xf numFmtId="186" fontId="8" fillId="2" borderId="7" xfId="1" applyNumberFormat="1" applyFont="1" applyFill="1" applyBorder="1" applyAlignment="1">
      <alignment vertical="center"/>
    </xf>
    <xf numFmtId="41" fontId="9" fillId="0" borderId="10" xfId="1" applyFont="1" applyBorder="1" applyAlignment="1" applyProtection="1">
      <alignment vertical="center" shrinkToFit="1"/>
    </xf>
    <xf numFmtId="41" fontId="8" fillId="0" borderId="8" xfId="1" applyFont="1" applyBorder="1" applyProtection="1">
      <alignment vertical="center"/>
    </xf>
    <xf numFmtId="191" fontId="8" fillId="0" borderId="0" xfId="1" applyNumberFormat="1" applyFont="1" applyBorder="1" applyAlignment="1" applyProtection="1">
      <alignment horizontal="center" vertical="center" shrinkToFit="1"/>
    </xf>
    <xf numFmtId="187" fontId="8" fillId="2" borderId="84" xfId="1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6" fillId="0" borderId="75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7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10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center" vertical="center"/>
    </xf>
    <xf numFmtId="177" fontId="9" fillId="0" borderId="8" xfId="1" applyNumberFormat="1" applyFont="1" applyFill="1" applyBorder="1" applyAlignment="1" applyProtection="1">
      <alignment vertical="center"/>
    </xf>
    <xf numFmtId="177" fontId="9" fillId="0" borderId="10" xfId="1" applyNumberFormat="1" applyFont="1" applyFill="1" applyBorder="1" applyAlignment="1" applyProtection="1">
      <alignment vertical="center"/>
    </xf>
    <xf numFmtId="177" fontId="9" fillId="0" borderId="9" xfId="1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right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177" fontId="9" fillId="4" borderId="8" xfId="1" applyNumberFormat="1" applyFont="1" applyFill="1" applyBorder="1" applyAlignment="1" applyProtection="1">
      <alignment vertical="center"/>
    </xf>
    <xf numFmtId="177" fontId="9" fillId="4" borderId="10" xfId="1" applyNumberFormat="1" applyFont="1" applyFill="1" applyBorder="1" applyAlignment="1" applyProtection="1">
      <alignment vertical="center"/>
    </xf>
    <xf numFmtId="177" fontId="9" fillId="4" borderId="9" xfId="1" applyNumberFormat="1" applyFont="1" applyFill="1" applyBorder="1" applyAlignment="1" applyProtection="1">
      <alignment vertical="center"/>
    </xf>
    <xf numFmtId="41" fontId="8" fillId="0" borderId="8" xfId="1" applyFont="1" applyFill="1" applyBorder="1" applyAlignment="1" applyProtection="1">
      <alignment horizontal="center" vertical="center"/>
    </xf>
    <xf numFmtId="41" fontId="8" fillId="0" borderId="10" xfId="1" applyFont="1" applyFill="1" applyBorder="1" applyAlignment="1" applyProtection="1">
      <alignment horizontal="center" vertical="center"/>
    </xf>
    <xf numFmtId="41" fontId="8" fillId="0" borderId="9" xfId="1" applyFont="1" applyFill="1" applyBorder="1" applyAlignment="1" applyProtection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41" fontId="8" fillId="0" borderId="8" xfId="1" applyFont="1" applyFill="1" applyBorder="1" applyAlignment="1" applyProtection="1">
      <alignment vertical="center"/>
    </xf>
    <xf numFmtId="41" fontId="8" fillId="0" borderId="10" xfId="1" applyFont="1" applyBorder="1" applyAlignment="1">
      <alignment vertical="center"/>
    </xf>
    <xf numFmtId="41" fontId="8" fillId="0" borderId="9" xfId="1" applyFont="1" applyBorder="1" applyAlignment="1">
      <alignment vertical="center"/>
    </xf>
    <xf numFmtId="0" fontId="8" fillId="0" borderId="6" xfId="0" applyFont="1" applyBorder="1">
      <alignment vertical="center"/>
    </xf>
    <xf numFmtId="0" fontId="8" fillId="0" borderId="81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41" fontId="9" fillId="0" borderId="8" xfId="1" applyFont="1" applyFill="1" applyBorder="1" applyAlignment="1" applyProtection="1">
      <alignment horizontal="center" vertical="center"/>
    </xf>
    <xf numFmtId="41" fontId="9" fillId="0" borderId="10" xfId="1" applyFont="1" applyFill="1" applyBorder="1" applyAlignment="1" applyProtection="1">
      <alignment horizontal="center" vertical="center"/>
    </xf>
    <xf numFmtId="41" fontId="9" fillId="0" borderId="9" xfId="1" applyFont="1" applyFill="1" applyBorder="1" applyAlignment="1" applyProtection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1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3" xfId="0" applyFont="1" applyFill="1" applyBorder="1">
      <alignment vertical="center"/>
    </xf>
    <xf numFmtId="0" fontId="9" fillId="0" borderId="80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8" fillId="0" borderId="79" xfId="0" applyFont="1" applyBorder="1" applyAlignment="1">
      <alignment horizontal="center" vertical="center" wrapText="1"/>
    </xf>
    <xf numFmtId="0" fontId="8" fillId="0" borderId="93" xfId="0" applyFont="1" applyBorder="1" applyAlignment="1">
      <alignment horizontal="center" vertical="center"/>
    </xf>
    <xf numFmtId="0" fontId="9" fillId="2" borderId="8" xfId="0" applyFont="1" applyFill="1" applyBorder="1">
      <alignment vertical="center"/>
    </xf>
    <xf numFmtId="0" fontId="9" fillId="2" borderId="10" xfId="0" applyFont="1" applyFill="1" applyBorder="1">
      <alignment vertical="center"/>
    </xf>
    <xf numFmtId="3" fontId="32" fillId="2" borderId="8" xfId="0" applyNumberFormat="1" applyFont="1" applyFill="1" applyBorder="1" applyAlignment="1">
      <alignment horizontal="center" vertical="center"/>
    </xf>
    <xf numFmtId="3" fontId="32" fillId="2" borderId="9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4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8" fillId="0" borderId="8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9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="160" zoomScaleSheetLayoutView="160" workbookViewId="0">
      <selection activeCell="F4" sqref="F4"/>
    </sheetView>
  </sheetViews>
  <sheetFormatPr defaultRowHeight="16.5"/>
  <sheetData>
    <row r="1" spans="1:14" ht="46.5" customHeight="1">
      <c r="A1" s="202" t="s">
        <v>18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3" spans="1:14" ht="46.5" customHeight="1">
      <c r="A3" s="3" t="s">
        <v>16</v>
      </c>
    </row>
    <row r="4" spans="1:14" ht="46.5" customHeight="1">
      <c r="A4" s="3" t="s">
        <v>17</v>
      </c>
    </row>
    <row r="5" spans="1:14" ht="46.5" customHeight="1">
      <c r="A5" s="3" t="s">
        <v>111</v>
      </c>
    </row>
    <row r="6" spans="1:14" ht="46.5" customHeight="1">
      <c r="A6" s="3"/>
    </row>
    <row r="7" spans="1:14" ht="24.75" customHeight="1">
      <c r="A7" s="4" t="s">
        <v>24</v>
      </c>
    </row>
    <row r="8" spans="1:14" ht="24.75" customHeight="1"/>
    <row r="14" spans="1:14">
      <c r="E14" s="2"/>
    </row>
  </sheetData>
  <mergeCells count="1">
    <mergeCell ref="A1:N1"/>
  </mergeCells>
  <phoneticPr fontId="2" type="noConversion"/>
  <pageMargins left="0.7" right="0.7" top="0.75" bottom="0.75" header="0.3" footer="0.3"/>
  <pageSetup paperSize="9" scale="62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T21"/>
  <sheetViews>
    <sheetView zoomScale="90" zoomScaleNormal="90" workbookViewId="0">
      <selection activeCell="A2" sqref="A2"/>
    </sheetView>
  </sheetViews>
  <sheetFormatPr defaultColWidth="9" defaultRowHeight="16.5"/>
  <cols>
    <col min="1" max="1" width="19.375" style="34" customWidth="1"/>
    <col min="2" max="2" width="14.25" customWidth="1"/>
    <col min="3" max="3" width="7.375" customWidth="1"/>
    <col min="4" max="4" width="5.625" customWidth="1"/>
    <col min="5" max="5" width="14.25" customWidth="1"/>
    <col min="7" max="7" width="12.375" customWidth="1"/>
    <col min="8" max="8" width="11" customWidth="1"/>
    <col min="9" max="9" width="7.625" customWidth="1"/>
    <col min="10" max="11" width="12.375" style="33" customWidth="1"/>
    <col min="12" max="12" width="14.75" customWidth="1"/>
    <col min="13" max="13" width="10" customWidth="1"/>
    <col min="14" max="15" width="12.75" customWidth="1"/>
    <col min="16" max="16" width="7.5" customWidth="1"/>
  </cols>
  <sheetData>
    <row r="1" spans="1:20" ht="26.25">
      <c r="A1" s="232" t="s">
        <v>112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</row>
    <row r="2" spans="1:20" ht="26.25">
      <c r="A2" s="51" t="s">
        <v>71</v>
      </c>
      <c r="B2" s="231"/>
      <c r="C2" s="231"/>
      <c r="D2" s="231"/>
      <c r="E2" s="231"/>
      <c r="F2" s="231"/>
      <c r="G2" s="231"/>
      <c r="H2" s="231"/>
      <c r="I2" s="231"/>
      <c r="J2" s="231"/>
      <c r="K2" s="53"/>
      <c r="L2" s="52"/>
      <c r="M2" s="52"/>
      <c r="N2" s="52"/>
      <c r="O2" s="52"/>
      <c r="P2" s="52"/>
    </row>
    <row r="3" spans="1:20" ht="21" thickBot="1">
      <c r="P3" s="35" t="s">
        <v>28</v>
      </c>
    </row>
    <row r="4" spans="1:20" ht="17.25">
      <c r="A4" s="233" t="s">
        <v>41</v>
      </c>
      <c r="B4" s="216" t="s">
        <v>70</v>
      </c>
      <c r="C4" s="216" t="s">
        <v>101</v>
      </c>
      <c r="D4" s="216" t="s">
        <v>29</v>
      </c>
      <c r="E4" s="236" t="s">
        <v>42</v>
      </c>
      <c r="F4" s="237"/>
      <c r="G4" s="237"/>
      <c r="H4" s="237"/>
      <c r="I4" s="238"/>
      <c r="J4" s="239" t="s">
        <v>30</v>
      </c>
      <c r="K4" s="240"/>
      <c r="L4" s="236" t="s">
        <v>49</v>
      </c>
      <c r="M4" s="237"/>
      <c r="N4" s="237"/>
      <c r="O4" s="237"/>
      <c r="P4" s="243"/>
    </row>
    <row r="5" spans="1:20">
      <c r="A5" s="234"/>
      <c r="B5" s="217"/>
      <c r="C5" s="217"/>
      <c r="D5" s="217"/>
      <c r="E5" s="244" t="s">
        <v>43</v>
      </c>
      <c r="F5" s="245"/>
      <c r="G5" s="245"/>
      <c r="H5" s="245"/>
      <c r="I5" s="246"/>
      <c r="J5" s="241"/>
      <c r="K5" s="242"/>
      <c r="L5" s="244" t="s">
        <v>31</v>
      </c>
      <c r="M5" s="245"/>
      <c r="N5" s="245"/>
      <c r="O5" s="245"/>
      <c r="P5" s="247"/>
    </row>
    <row r="6" spans="1:20">
      <c r="A6" s="234"/>
      <c r="B6" s="217"/>
      <c r="C6" s="217"/>
      <c r="D6" s="217"/>
      <c r="E6" s="228" t="s">
        <v>32</v>
      </c>
      <c r="F6" s="215"/>
      <c r="G6" s="229" t="s">
        <v>33</v>
      </c>
      <c r="H6" s="230"/>
      <c r="I6" s="248" t="s">
        <v>34</v>
      </c>
      <c r="J6" s="212" t="s">
        <v>35</v>
      </c>
      <c r="K6" s="212" t="s">
        <v>36</v>
      </c>
      <c r="L6" s="214" t="s">
        <v>32</v>
      </c>
      <c r="M6" s="215"/>
      <c r="N6" s="229" t="s">
        <v>33</v>
      </c>
      <c r="O6" s="230"/>
      <c r="P6" s="209" t="s">
        <v>34</v>
      </c>
    </row>
    <row r="7" spans="1:20" ht="16.5" customHeight="1">
      <c r="A7" s="234"/>
      <c r="B7" s="217"/>
      <c r="C7" s="217"/>
      <c r="D7" s="217"/>
      <c r="E7" s="203" t="s">
        <v>45</v>
      </c>
      <c r="F7" s="219" t="s">
        <v>44</v>
      </c>
      <c r="G7" s="203" t="s">
        <v>46</v>
      </c>
      <c r="H7" s="206" t="s">
        <v>48</v>
      </c>
      <c r="I7" s="249"/>
      <c r="J7" s="212"/>
      <c r="K7" s="212"/>
      <c r="L7" s="251" t="s">
        <v>45</v>
      </c>
      <c r="M7" s="219" t="s">
        <v>50</v>
      </c>
      <c r="N7" s="203" t="s">
        <v>51</v>
      </c>
      <c r="O7" s="206" t="s">
        <v>47</v>
      </c>
      <c r="P7" s="210"/>
    </row>
    <row r="8" spans="1:20">
      <c r="A8" s="234"/>
      <c r="B8" s="217"/>
      <c r="C8" s="217"/>
      <c r="D8" s="217"/>
      <c r="E8" s="204"/>
      <c r="F8" s="220"/>
      <c r="G8" s="204"/>
      <c r="H8" s="207"/>
      <c r="I8" s="249"/>
      <c r="J8" s="212"/>
      <c r="K8" s="212"/>
      <c r="L8" s="252"/>
      <c r="M8" s="220"/>
      <c r="N8" s="204"/>
      <c r="O8" s="207"/>
      <c r="P8" s="210"/>
    </row>
    <row r="9" spans="1:20" ht="17.25" thickBot="1">
      <c r="A9" s="235"/>
      <c r="B9" s="218"/>
      <c r="C9" s="218"/>
      <c r="D9" s="218"/>
      <c r="E9" s="205"/>
      <c r="F9" s="221"/>
      <c r="G9" s="205"/>
      <c r="H9" s="208"/>
      <c r="I9" s="250"/>
      <c r="J9" s="213"/>
      <c r="K9" s="213"/>
      <c r="L9" s="253"/>
      <c r="M9" s="221"/>
      <c r="N9" s="205"/>
      <c r="O9" s="208"/>
      <c r="P9" s="211"/>
    </row>
    <row r="10" spans="1:20" ht="17.25" thickTop="1">
      <c r="A10" s="222"/>
      <c r="B10" s="223"/>
      <c r="C10" s="223"/>
      <c r="D10" s="224"/>
      <c r="E10" s="36">
        <f>SUM(E11)</f>
        <v>0</v>
      </c>
      <c r="F10" s="37"/>
      <c r="G10" s="36">
        <f>SUM(G11)</f>
        <v>0</v>
      </c>
      <c r="H10" s="36">
        <f>SUM(H11)</f>
        <v>0</v>
      </c>
      <c r="I10" s="38"/>
      <c r="J10" s="36">
        <f>SUM(J11)</f>
        <v>0</v>
      </c>
      <c r="K10" s="36">
        <f>SUM(K11)</f>
        <v>0</v>
      </c>
      <c r="L10" s="36"/>
      <c r="M10" s="39"/>
      <c r="N10" s="36">
        <f>SUM(N11)</f>
        <v>0</v>
      </c>
      <c r="O10" s="36">
        <f>SUM(O11)</f>
        <v>0</v>
      </c>
      <c r="P10" s="40" t="s">
        <v>37</v>
      </c>
    </row>
    <row r="11" spans="1:20" ht="16.5" customHeight="1">
      <c r="A11" s="225" t="s">
        <v>38</v>
      </c>
      <c r="B11" s="226"/>
      <c r="C11" s="226"/>
      <c r="D11" s="227"/>
      <c r="E11" s="41">
        <f>SUM(E12:E17)</f>
        <v>0</v>
      </c>
      <c r="F11" s="42" t="s">
        <v>37</v>
      </c>
      <c r="G11" s="41">
        <f>SUM(G12:G17)</f>
        <v>0</v>
      </c>
      <c r="H11" s="41">
        <f>SUM(H12:H17)</f>
        <v>0</v>
      </c>
      <c r="I11" s="43"/>
      <c r="J11" s="41">
        <f>SUM(J12:J17)</f>
        <v>0</v>
      </c>
      <c r="K11" s="41">
        <f>SUM(K12:K17)</f>
        <v>0</v>
      </c>
      <c r="L11" s="41"/>
      <c r="M11" s="44"/>
      <c r="N11" s="41">
        <f>SUM(N12:N17)</f>
        <v>0</v>
      </c>
      <c r="O11" s="41">
        <f>SUM(O12:O17)</f>
        <v>0</v>
      </c>
      <c r="P11" s="45" t="s">
        <v>37</v>
      </c>
      <c r="Q11" s="46"/>
      <c r="R11" s="46"/>
      <c r="S11" s="46"/>
      <c r="T11" s="46"/>
    </row>
    <row r="12" spans="1:20" ht="48" customHeight="1">
      <c r="A12" s="83" t="str">
        <f>과정명!G3</f>
        <v>ㅇㅇㅇㅇㅇㅇ과정</v>
      </c>
      <c r="B12" s="54">
        <v>6588</v>
      </c>
      <c r="C12" s="55">
        <f>과정명!J2*과정명!G2</f>
        <v>0</v>
      </c>
      <c r="D12" s="55">
        <f>과정명!P2</f>
        <v>0</v>
      </c>
      <c r="E12" s="56">
        <f>G12+H12</f>
        <v>0</v>
      </c>
      <c r="F12" s="57" t="e">
        <f>G12/D12/C12</f>
        <v>#DIV/0!</v>
      </c>
      <c r="G12" s="58">
        <f>과정명!D52</f>
        <v>0</v>
      </c>
      <c r="H12" s="59"/>
      <c r="I12" s="65"/>
      <c r="J12" s="66">
        <f>과정명!I52</f>
        <v>0</v>
      </c>
      <c r="K12" s="67"/>
      <c r="L12" s="68"/>
      <c r="M12" s="95" t="e">
        <f>N12/C12/D12</f>
        <v>#DIV/0!</v>
      </c>
      <c r="N12" s="68">
        <f t="shared" ref="N12:O16" si="0">G12-J12</f>
        <v>0</v>
      </c>
      <c r="O12" s="68">
        <f t="shared" si="0"/>
        <v>0</v>
      </c>
      <c r="P12" s="69"/>
      <c r="Q12" s="47"/>
      <c r="R12" s="47"/>
      <c r="S12" s="47"/>
      <c r="T12" s="47"/>
    </row>
    <row r="13" spans="1:20" ht="16.5" customHeight="1">
      <c r="A13" s="80"/>
      <c r="B13" s="54"/>
      <c r="C13" s="55"/>
      <c r="D13" s="55"/>
      <c r="E13" s="56"/>
      <c r="F13" s="57" t="e">
        <f t="shared" ref="F13:F15" si="1">G13/D13/C13</f>
        <v>#DIV/0!</v>
      </c>
      <c r="G13" s="58"/>
      <c r="H13" s="59"/>
      <c r="I13" s="65"/>
      <c r="J13" s="66"/>
      <c r="K13" s="67"/>
      <c r="L13" s="68"/>
      <c r="M13" s="70" t="e">
        <f>N13/C13/D13</f>
        <v>#DIV/0!</v>
      </c>
      <c r="N13" s="68">
        <f t="shared" si="0"/>
        <v>0</v>
      </c>
      <c r="O13" s="68">
        <f t="shared" si="0"/>
        <v>0</v>
      </c>
      <c r="P13" s="69"/>
      <c r="Q13" s="47"/>
      <c r="R13" s="47"/>
      <c r="S13" s="47"/>
      <c r="T13" s="47"/>
    </row>
    <row r="14" spans="1:20" ht="16.5" customHeight="1">
      <c r="A14" s="80"/>
      <c r="B14" s="54"/>
      <c r="C14" s="55"/>
      <c r="D14" s="55"/>
      <c r="E14" s="56"/>
      <c r="F14" s="57" t="e">
        <f t="shared" si="1"/>
        <v>#DIV/0!</v>
      </c>
      <c r="G14" s="58"/>
      <c r="H14" s="59"/>
      <c r="I14" s="65"/>
      <c r="J14" s="66"/>
      <c r="K14" s="67"/>
      <c r="L14" s="68"/>
      <c r="M14" s="70" t="e">
        <f>N14/C14/D14</f>
        <v>#DIV/0!</v>
      </c>
      <c r="N14" s="68">
        <f t="shared" si="0"/>
        <v>0</v>
      </c>
      <c r="O14" s="68">
        <f t="shared" si="0"/>
        <v>0</v>
      </c>
      <c r="P14" s="69"/>
      <c r="Q14" s="47"/>
      <c r="R14" s="47"/>
      <c r="S14" s="47"/>
      <c r="T14" s="47"/>
    </row>
    <row r="15" spans="1:20" ht="16.5" customHeight="1">
      <c r="A15" s="80"/>
      <c r="B15" s="54"/>
      <c r="C15" s="55"/>
      <c r="D15" s="55"/>
      <c r="E15" s="56"/>
      <c r="F15" s="57" t="e">
        <f t="shared" si="1"/>
        <v>#DIV/0!</v>
      </c>
      <c r="G15" s="58"/>
      <c r="H15" s="59"/>
      <c r="I15" s="65"/>
      <c r="J15" s="66"/>
      <c r="K15" s="67"/>
      <c r="L15" s="68"/>
      <c r="M15" s="70" t="e">
        <f>N15/C15/D15</f>
        <v>#DIV/0!</v>
      </c>
      <c r="N15" s="68">
        <f t="shared" si="0"/>
        <v>0</v>
      </c>
      <c r="O15" s="68">
        <f t="shared" si="0"/>
        <v>0</v>
      </c>
      <c r="P15" s="69"/>
      <c r="Q15" s="47"/>
      <c r="R15" s="47"/>
      <c r="S15" s="47"/>
      <c r="T15" s="47"/>
    </row>
    <row r="16" spans="1:20" ht="16.5" customHeight="1">
      <c r="A16" s="80"/>
      <c r="B16" s="54"/>
      <c r="C16" s="55"/>
      <c r="D16" s="55"/>
      <c r="E16" s="56"/>
      <c r="F16" s="57" t="e">
        <f>G16/D16/C16</f>
        <v>#DIV/0!</v>
      </c>
      <c r="G16" s="58"/>
      <c r="H16" s="59"/>
      <c r="I16" s="65"/>
      <c r="J16" s="66"/>
      <c r="K16" s="67"/>
      <c r="L16" s="68"/>
      <c r="M16" s="70" t="e">
        <f>N16/C16/D16</f>
        <v>#DIV/0!</v>
      </c>
      <c r="N16" s="68">
        <f t="shared" si="0"/>
        <v>0</v>
      </c>
      <c r="O16" s="68">
        <f t="shared" si="0"/>
        <v>0</v>
      </c>
      <c r="P16" s="69"/>
      <c r="Q16" s="47"/>
      <c r="R16" s="47"/>
      <c r="S16" s="47"/>
      <c r="T16" s="47"/>
    </row>
    <row r="17" spans="1:20" ht="17.25" customHeight="1" thickBot="1">
      <c r="A17" s="81"/>
      <c r="B17" s="61"/>
      <c r="C17" s="60"/>
      <c r="D17" s="60"/>
      <c r="E17" s="62"/>
      <c r="F17" s="82" t="e">
        <f>G17/D17/C17</f>
        <v>#DIV/0!</v>
      </c>
      <c r="G17" s="63"/>
      <c r="H17" s="64"/>
      <c r="I17" s="71"/>
      <c r="J17" s="72"/>
      <c r="K17" s="73"/>
      <c r="L17" s="74"/>
      <c r="M17" s="75"/>
      <c r="N17" s="74"/>
      <c r="O17" s="76"/>
      <c r="P17" s="77"/>
      <c r="Q17" s="47"/>
      <c r="R17" s="47"/>
      <c r="S17" s="47"/>
      <c r="T17" s="47"/>
    </row>
    <row r="18" spans="1:20">
      <c r="L18" s="48"/>
      <c r="M18" s="48"/>
      <c r="N18" s="48"/>
      <c r="O18" s="48"/>
      <c r="P18" s="48"/>
      <c r="Q18" s="48"/>
      <c r="R18" s="48"/>
      <c r="S18" s="48"/>
      <c r="T18" s="48"/>
    </row>
    <row r="19" spans="1:20">
      <c r="A19" s="50" t="s">
        <v>40</v>
      </c>
      <c r="B19" s="50"/>
      <c r="E19" s="49" t="s">
        <v>39</v>
      </c>
      <c r="F19" s="50" t="s">
        <v>40</v>
      </c>
      <c r="G19" s="50"/>
      <c r="J19" s="49" t="s">
        <v>39</v>
      </c>
      <c r="K19" s="50" t="s">
        <v>40</v>
      </c>
      <c r="L19" s="50"/>
      <c r="O19" s="49" t="s">
        <v>39</v>
      </c>
    </row>
    <row r="20" spans="1:20">
      <c r="A20"/>
      <c r="E20" s="49"/>
      <c r="J20" s="49"/>
      <c r="K20"/>
      <c r="O20" s="49"/>
    </row>
    <row r="21" spans="1:20">
      <c r="A21" s="50" t="s">
        <v>40</v>
      </c>
      <c r="B21" s="50"/>
      <c r="E21" s="49" t="s">
        <v>39</v>
      </c>
      <c r="F21" s="50" t="s">
        <v>40</v>
      </c>
      <c r="G21" s="50"/>
      <c r="J21" s="49" t="s">
        <v>39</v>
      </c>
      <c r="K21" s="50" t="s">
        <v>40</v>
      </c>
      <c r="L21" s="50"/>
      <c r="O21" s="49" t="s">
        <v>39</v>
      </c>
    </row>
  </sheetData>
  <mergeCells count="29">
    <mergeCell ref="B2:J2"/>
    <mergeCell ref="A1:P1"/>
    <mergeCell ref="A4:A9"/>
    <mergeCell ref="C4:C9"/>
    <mergeCell ref="D4:D9"/>
    <mergeCell ref="E4:I4"/>
    <mergeCell ref="J4:K5"/>
    <mergeCell ref="L4:P4"/>
    <mergeCell ref="E5:I5"/>
    <mergeCell ref="L5:P5"/>
    <mergeCell ref="E7:E9"/>
    <mergeCell ref="G7:G9"/>
    <mergeCell ref="H7:H9"/>
    <mergeCell ref="I6:I9"/>
    <mergeCell ref="L7:L9"/>
    <mergeCell ref="N6:O6"/>
    <mergeCell ref="B4:B9"/>
    <mergeCell ref="F7:F9"/>
    <mergeCell ref="M7:M9"/>
    <mergeCell ref="A10:D10"/>
    <mergeCell ref="A11:D11"/>
    <mergeCell ref="E6:F6"/>
    <mergeCell ref="G6:H6"/>
    <mergeCell ref="J6:J9"/>
    <mergeCell ref="N7:N9"/>
    <mergeCell ref="O7:O9"/>
    <mergeCell ref="P6:P9"/>
    <mergeCell ref="K6:K9"/>
    <mergeCell ref="L6:M6"/>
  </mergeCells>
  <phoneticPr fontId="2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55"/>
  <sheetViews>
    <sheetView view="pageBreakPreview" zoomScale="70" zoomScaleNormal="70" zoomScaleSheetLayoutView="70" zoomScalePageLayoutView="55" workbookViewId="0">
      <selection activeCell="K19" sqref="K19"/>
    </sheetView>
  </sheetViews>
  <sheetFormatPr defaultColWidth="9" defaultRowHeight="16.5" outlineLevelRow="1"/>
  <cols>
    <col min="1" max="3" width="16" customWidth="1"/>
    <col min="4" max="4" width="17.75" style="1" customWidth="1"/>
    <col min="5" max="17" width="17.75" customWidth="1"/>
    <col min="18" max="18" width="16.5" customWidth="1"/>
    <col min="19" max="19" width="7.5" customWidth="1"/>
  </cols>
  <sheetData>
    <row r="1" spans="1:17" s="8" customFormat="1" ht="43.5" customHeight="1">
      <c r="A1" s="5" t="s">
        <v>113</v>
      </c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s="8" customFormat="1" ht="21" customHeight="1">
      <c r="A2" s="9" t="s">
        <v>20</v>
      </c>
      <c r="B2" s="326"/>
      <c r="C2" s="327"/>
      <c r="D2" s="327"/>
      <c r="E2" s="328"/>
      <c r="F2" s="9" t="s">
        <v>12</v>
      </c>
      <c r="G2" s="311"/>
      <c r="H2" s="312"/>
      <c r="I2" s="9" t="s">
        <v>13</v>
      </c>
      <c r="J2" s="311"/>
      <c r="K2" s="325"/>
      <c r="L2" s="9" t="s">
        <v>95</v>
      </c>
      <c r="M2" s="311"/>
      <c r="N2" s="312"/>
      <c r="O2" s="9" t="s">
        <v>14</v>
      </c>
      <c r="P2" s="311"/>
      <c r="Q2" s="312"/>
    </row>
    <row r="3" spans="1:17" s="8" customFormat="1" ht="21" customHeight="1">
      <c r="A3" s="9" t="s">
        <v>94</v>
      </c>
      <c r="B3" s="256" t="s">
        <v>110</v>
      </c>
      <c r="C3" s="261"/>
      <c r="D3" s="261"/>
      <c r="E3" s="257"/>
      <c r="F3" s="9" t="s">
        <v>21</v>
      </c>
      <c r="G3" s="315" t="s">
        <v>96</v>
      </c>
      <c r="H3" s="316"/>
      <c r="I3" s="316"/>
      <c r="J3" s="316"/>
      <c r="K3" s="316"/>
      <c r="L3" s="316"/>
      <c r="M3" s="316"/>
      <c r="N3" s="316"/>
      <c r="O3" s="9" t="s">
        <v>98</v>
      </c>
      <c r="P3" s="317"/>
      <c r="Q3" s="318"/>
    </row>
    <row r="4" spans="1:17" s="8" customFormat="1" ht="10.9" customHeight="1">
      <c r="A4" s="10"/>
      <c r="B4" s="11"/>
      <c r="C4" s="11"/>
      <c r="D4" s="11"/>
      <c r="E4" s="11"/>
      <c r="F4" s="11"/>
      <c r="G4" s="11"/>
      <c r="H4" s="11"/>
      <c r="I4" s="10"/>
      <c r="J4" s="11"/>
      <c r="K4" s="11"/>
      <c r="L4" s="11"/>
      <c r="M4" s="11"/>
      <c r="N4" s="11"/>
      <c r="O4" s="11"/>
      <c r="P4" s="11"/>
      <c r="Q4" s="12" t="s">
        <v>11</v>
      </c>
    </row>
    <row r="5" spans="1:17" s="8" customFormat="1" ht="21.6" customHeight="1">
      <c r="A5" s="296" t="s">
        <v>8</v>
      </c>
      <c r="B5" s="297"/>
      <c r="C5" s="266" t="s">
        <v>74</v>
      </c>
      <c r="D5" s="268"/>
      <c r="E5" s="300" t="s">
        <v>73</v>
      </c>
      <c r="F5" s="301"/>
      <c r="G5" s="301"/>
      <c r="H5" s="301"/>
      <c r="I5" s="301"/>
      <c r="J5" s="301"/>
      <c r="K5" s="302"/>
      <c r="L5" s="300" t="s">
        <v>85</v>
      </c>
      <c r="M5" s="301"/>
      <c r="N5" s="301"/>
      <c r="O5" s="301"/>
      <c r="P5" s="301"/>
      <c r="Q5" s="302"/>
    </row>
    <row r="6" spans="1:17" s="8" customFormat="1" ht="21.6" customHeight="1">
      <c r="A6" s="296"/>
      <c r="B6" s="297"/>
      <c r="C6" s="266"/>
      <c r="D6" s="268"/>
      <c r="E6" s="13" t="s">
        <v>54</v>
      </c>
      <c r="F6" s="13" t="s">
        <v>77</v>
      </c>
      <c r="G6" s="13" t="s">
        <v>78</v>
      </c>
      <c r="H6" s="13" t="s">
        <v>79</v>
      </c>
      <c r="I6" s="13" t="s">
        <v>80</v>
      </c>
      <c r="J6" s="13" t="s">
        <v>81</v>
      </c>
      <c r="K6" s="142" t="s">
        <v>84</v>
      </c>
      <c r="L6" s="13" t="s">
        <v>86</v>
      </c>
      <c r="M6" s="13" t="s">
        <v>87</v>
      </c>
      <c r="N6" s="13" t="s">
        <v>88</v>
      </c>
      <c r="O6" s="13" t="s">
        <v>91</v>
      </c>
      <c r="P6" s="13" t="s">
        <v>89</v>
      </c>
      <c r="Q6" s="142" t="s">
        <v>84</v>
      </c>
    </row>
    <row r="7" spans="1:17" s="8" customFormat="1" ht="21.6" customHeight="1">
      <c r="A7" s="298" t="s">
        <v>9</v>
      </c>
      <c r="B7" s="299"/>
      <c r="C7" s="199" t="e">
        <f>D7/$P$2/($J$2*$G$2)</f>
        <v>#DIV/0!</v>
      </c>
      <c r="D7" s="198">
        <f>K7+Q7</f>
        <v>0</v>
      </c>
      <c r="E7" s="15"/>
      <c r="F7" s="15"/>
      <c r="G7" s="15"/>
      <c r="H7" s="15"/>
      <c r="I7" s="15"/>
      <c r="J7" s="15"/>
      <c r="K7" s="14">
        <f>SUM(E7:J7)</f>
        <v>0</v>
      </c>
      <c r="L7" s="15"/>
      <c r="M7" s="15"/>
      <c r="N7" s="15"/>
      <c r="O7" s="15"/>
      <c r="P7" s="15">
        <f>D49</f>
        <v>0</v>
      </c>
      <c r="Q7" s="14">
        <f>SUM(L7:P7)</f>
        <v>0</v>
      </c>
    </row>
    <row r="8" spans="1:17" s="8" customFormat="1" ht="21.6" customHeight="1">
      <c r="A8" s="298" t="s">
        <v>26</v>
      </c>
      <c r="B8" s="299"/>
      <c r="C8" s="199" t="e">
        <f>D8/$P$2/($J$2*$G$2)</f>
        <v>#DIV/0!</v>
      </c>
      <c r="D8" s="198">
        <f>K8+Q8</f>
        <v>0</v>
      </c>
      <c r="E8" s="15"/>
      <c r="F8" s="15"/>
      <c r="G8" s="15"/>
      <c r="H8" s="15"/>
      <c r="I8" s="15"/>
      <c r="J8" s="15"/>
      <c r="K8" s="14">
        <f>SUM(E8:J8)</f>
        <v>0</v>
      </c>
      <c r="L8" s="15"/>
      <c r="M8" s="15"/>
      <c r="N8" s="15"/>
      <c r="O8" s="15"/>
      <c r="P8" s="15">
        <f>Q49</f>
        <v>0</v>
      </c>
      <c r="Q8" s="14">
        <f>SUM(L8:P8)</f>
        <v>0</v>
      </c>
    </row>
    <row r="9" spans="1:17" s="8" customFormat="1" ht="17.25" hidden="1" customHeight="1" outlineLevel="1">
      <c r="A9" s="188"/>
      <c r="B9" s="98" t="s">
        <v>100</v>
      </c>
      <c r="C9" s="200" t="e">
        <f>C7/$P$3*100</f>
        <v>#DIV/0!</v>
      </c>
      <c r="E9" s="186"/>
      <c r="F9" s="186"/>
      <c r="G9" s="186"/>
      <c r="H9" s="186"/>
      <c r="I9" s="186"/>
      <c r="J9" s="186"/>
      <c r="K9" s="186" t="e">
        <f>IF(K7/D7&gt;=65%,"OK","CHECK")</f>
        <v>#DIV/0!</v>
      </c>
      <c r="L9" s="186"/>
      <c r="M9" s="187" t="e">
        <f>IF(M7/K7&lt;10%,"OK","CHECK")</f>
        <v>#DIV/0!</v>
      </c>
      <c r="N9" s="186"/>
      <c r="O9" s="186"/>
      <c r="P9" s="187" t="e">
        <f>IF(P7/(D7-P7)&lt;10%,"OK","CHECK")</f>
        <v>#DIV/0!</v>
      </c>
      <c r="Q9" s="98"/>
    </row>
    <row r="10" spans="1:17" s="8" customFormat="1" ht="17.25" hidden="1" customHeight="1" outlineLevel="1">
      <c r="A10" s="188"/>
      <c r="B10" s="98" t="s">
        <v>99</v>
      </c>
      <c r="C10" s="200" t="e">
        <f>C8/$P$3*100</f>
        <v>#DIV/0!</v>
      </c>
      <c r="E10" s="187"/>
      <c r="F10" s="187"/>
      <c r="G10" s="187"/>
      <c r="H10" s="187"/>
      <c r="I10" s="187"/>
      <c r="J10" s="187"/>
      <c r="K10" s="187" t="e">
        <f>IF(K8/D8&gt;=65%,"OK","CHECK")</f>
        <v>#DIV/0!</v>
      </c>
      <c r="M10" s="187" t="e">
        <f>IF(M8/K8&lt;10%,"OK","CHECK")</f>
        <v>#DIV/0!</v>
      </c>
      <c r="N10" s="187"/>
      <c r="O10" s="187"/>
      <c r="P10" s="187" t="e">
        <f>IF(P8/(D8-P8)&lt;10%,"OK","CHECK")</f>
        <v>#DIV/0!</v>
      </c>
      <c r="Q10" s="98"/>
    </row>
    <row r="11" spans="1:17" s="8" customFormat="1" ht="15" customHeight="1" collapsed="1">
      <c r="A11" s="16"/>
      <c r="B11" s="16"/>
      <c r="C11" s="16"/>
      <c r="D11" s="1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8"/>
    </row>
    <row r="12" spans="1:17" s="8" customFormat="1" ht="21.6" customHeight="1">
      <c r="A12" s="303" t="s">
        <v>19</v>
      </c>
      <c r="B12" s="303" t="s">
        <v>0</v>
      </c>
      <c r="C12" s="331"/>
      <c r="D12" s="19" t="s">
        <v>4</v>
      </c>
      <c r="E12" s="20"/>
      <c r="F12" s="21"/>
      <c r="G12" s="21"/>
      <c r="H12" s="20"/>
      <c r="I12" s="21" t="s">
        <v>5</v>
      </c>
      <c r="J12" s="21"/>
      <c r="K12" s="21"/>
      <c r="L12" s="21"/>
      <c r="M12" s="21"/>
      <c r="N12" s="21"/>
      <c r="O12" s="21"/>
      <c r="P12" s="21"/>
      <c r="Q12" s="319" t="s">
        <v>25</v>
      </c>
    </row>
    <row r="13" spans="1:17" s="8" customFormat="1" ht="21.6" customHeight="1">
      <c r="A13" s="304"/>
      <c r="B13" s="332"/>
      <c r="C13" s="333"/>
      <c r="D13" s="22" t="s">
        <v>3</v>
      </c>
      <c r="E13" s="23" t="s">
        <v>2</v>
      </c>
      <c r="F13" s="24"/>
      <c r="G13" s="24"/>
      <c r="H13" s="20"/>
      <c r="I13" s="25" t="s">
        <v>3</v>
      </c>
      <c r="J13" s="23" t="s">
        <v>27</v>
      </c>
      <c r="K13" s="24"/>
      <c r="L13" s="20"/>
      <c r="M13" s="23" t="s">
        <v>10</v>
      </c>
      <c r="N13" s="24"/>
      <c r="O13" s="24"/>
      <c r="P13" s="20"/>
      <c r="Q13" s="320"/>
    </row>
    <row r="14" spans="1:17" s="8" customFormat="1" ht="21.6" customHeight="1">
      <c r="A14" s="305" t="s">
        <v>54</v>
      </c>
      <c r="B14" s="309" t="s">
        <v>1</v>
      </c>
      <c r="C14" s="310"/>
      <c r="D14" s="116">
        <f>SUM(D15:D17)</f>
        <v>0</v>
      </c>
      <c r="E14" s="117" t="s">
        <v>22</v>
      </c>
      <c r="F14" s="118" t="s">
        <v>76</v>
      </c>
      <c r="G14" s="118" t="s">
        <v>12</v>
      </c>
      <c r="H14" s="119" t="s">
        <v>23</v>
      </c>
      <c r="I14" s="116">
        <f>SUM(I15:I17)</f>
        <v>0</v>
      </c>
      <c r="J14" s="84"/>
      <c r="K14" s="85"/>
      <c r="L14" s="86"/>
      <c r="M14" s="84"/>
      <c r="N14" s="85"/>
      <c r="O14" s="85"/>
      <c r="P14" s="86"/>
      <c r="Q14" s="120">
        <f t="shared" ref="Q14:Q34" si="0">D14-I14</f>
        <v>0</v>
      </c>
    </row>
    <row r="15" spans="1:17" s="8" customFormat="1" ht="21.6" customHeight="1">
      <c r="A15" s="306"/>
      <c r="B15" s="283" t="s">
        <v>75</v>
      </c>
      <c r="C15" s="284"/>
      <c r="D15" s="121">
        <f>ROUND(E15*F15*G15,-1)</f>
        <v>0</v>
      </c>
      <c r="E15" s="122"/>
      <c r="F15" s="123"/>
      <c r="G15" s="124"/>
      <c r="H15" s="125"/>
      <c r="I15" s="103"/>
      <c r="J15" s="145"/>
      <c r="K15" s="146"/>
      <c r="L15" s="147"/>
      <c r="M15" s="145"/>
      <c r="N15" s="146"/>
      <c r="O15" s="146"/>
      <c r="P15" s="147"/>
      <c r="Q15" s="126">
        <f t="shared" si="0"/>
        <v>0</v>
      </c>
    </row>
    <row r="16" spans="1:17" s="8" customFormat="1" ht="21.6" customHeight="1">
      <c r="A16" s="307"/>
      <c r="B16" s="285" t="s">
        <v>92</v>
      </c>
      <c r="C16" s="286"/>
      <c r="D16" s="104">
        <f>ROUND(E16*F16*G16,-1)</f>
        <v>0</v>
      </c>
      <c r="E16" s="105"/>
      <c r="F16" s="106"/>
      <c r="G16" s="107"/>
      <c r="H16" s="108"/>
      <c r="I16" s="109"/>
      <c r="J16" s="171"/>
      <c r="K16" s="172"/>
      <c r="L16" s="173"/>
      <c r="M16" s="171"/>
      <c r="N16" s="172"/>
      <c r="O16" s="172"/>
      <c r="P16" s="173"/>
      <c r="Q16" s="110">
        <f t="shared" si="0"/>
        <v>0</v>
      </c>
    </row>
    <row r="17" spans="1:17" s="8" customFormat="1" ht="21.6" customHeight="1">
      <c r="A17" s="308"/>
      <c r="B17" s="329" t="s">
        <v>93</v>
      </c>
      <c r="C17" s="330"/>
      <c r="D17" s="99">
        <f>ROUND(E17*F17*G17,-1)</f>
        <v>0</v>
      </c>
      <c r="E17" s="167"/>
      <c r="F17" s="168"/>
      <c r="G17" s="130"/>
      <c r="H17" s="100"/>
      <c r="I17" s="101"/>
      <c r="J17" s="169"/>
      <c r="K17" s="16"/>
      <c r="L17" s="170"/>
      <c r="M17" s="169"/>
      <c r="N17" s="16"/>
      <c r="O17" s="16"/>
      <c r="P17" s="170"/>
      <c r="Q17" s="102">
        <f t="shared" si="0"/>
        <v>0</v>
      </c>
    </row>
    <row r="18" spans="1:17" s="8" customFormat="1" ht="21.6" customHeight="1">
      <c r="A18" s="258" t="s">
        <v>59</v>
      </c>
      <c r="B18" s="256" t="s">
        <v>1</v>
      </c>
      <c r="C18" s="257"/>
      <c r="D18" s="26">
        <f>SUM(D19:D20)</f>
        <v>0</v>
      </c>
      <c r="E18" s="279"/>
      <c r="F18" s="280"/>
      <c r="G18" s="280"/>
      <c r="H18" s="281"/>
      <c r="I18" s="26">
        <f>SUM(I19:I20)</f>
        <v>0</v>
      </c>
      <c r="J18" s="84"/>
      <c r="K18" s="85"/>
      <c r="L18" s="86"/>
      <c r="M18" s="84"/>
      <c r="N18" s="85"/>
      <c r="O18" s="85"/>
      <c r="P18" s="86"/>
      <c r="Q18" s="94">
        <f t="shared" si="0"/>
        <v>0</v>
      </c>
    </row>
    <row r="19" spans="1:17" s="8" customFormat="1" ht="21.6" customHeight="1">
      <c r="A19" s="335"/>
      <c r="B19" s="283" t="s">
        <v>68</v>
      </c>
      <c r="C19" s="284"/>
      <c r="D19" s="121">
        <f>ROUND(E19*F19*G19,-1)</f>
        <v>0</v>
      </c>
      <c r="E19" s="122"/>
      <c r="F19" s="127"/>
      <c r="G19" s="124"/>
      <c r="H19" s="132"/>
      <c r="I19" s="121"/>
      <c r="J19" s="145"/>
      <c r="K19" s="146"/>
      <c r="L19" s="147"/>
      <c r="M19" s="145"/>
      <c r="N19" s="146"/>
      <c r="O19" s="146"/>
      <c r="P19" s="147"/>
      <c r="Q19" s="126">
        <f t="shared" si="0"/>
        <v>0</v>
      </c>
    </row>
    <row r="20" spans="1:17" s="8" customFormat="1" ht="21.6" customHeight="1">
      <c r="A20" s="289"/>
      <c r="B20" s="275" t="s">
        <v>69</v>
      </c>
      <c r="C20" s="276"/>
      <c r="D20" s="111">
        <f>ROUND(E20*F20*G20*H20,-1)</f>
        <v>0</v>
      </c>
      <c r="E20" s="112"/>
      <c r="F20" s="133"/>
      <c r="G20" s="114"/>
      <c r="H20" s="128"/>
      <c r="I20" s="111"/>
      <c r="J20" s="148"/>
      <c r="K20" s="149"/>
      <c r="L20" s="150"/>
      <c r="M20" s="148"/>
      <c r="N20" s="149"/>
      <c r="O20" s="149"/>
      <c r="P20" s="150"/>
      <c r="Q20" s="115">
        <f t="shared" si="0"/>
        <v>0</v>
      </c>
    </row>
    <row r="21" spans="1:17" s="8" customFormat="1" ht="21.6" customHeight="1">
      <c r="A21" s="258" t="s">
        <v>56</v>
      </c>
      <c r="B21" s="256" t="s">
        <v>1</v>
      </c>
      <c r="C21" s="257"/>
      <c r="D21" s="26">
        <f>SUM(D22:D23)</f>
        <v>0</v>
      </c>
      <c r="E21" s="279"/>
      <c r="F21" s="280"/>
      <c r="G21" s="280"/>
      <c r="H21" s="281"/>
      <c r="I21" s="26">
        <f>SUM(I22:I23)</f>
        <v>0</v>
      </c>
      <c r="J21" s="84"/>
      <c r="K21" s="85"/>
      <c r="L21" s="86"/>
      <c r="M21" s="84"/>
      <c r="N21" s="85"/>
      <c r="O21" s="85"/>
      <c r="P21" s="86"/>
      <c r="Q21" s="94">
        <f t="shared" si="0"/>
        <v>0</v>
      </c>
    </row>
    <row r="22" spans="1:17" s="8" customFormat="1" ht="21.6" customHeight="1">
      <c r="A22" s="277"/>
      <c r="B22" s="295" t="s">
        <v>15</v>
      </c>
      <c r="C22" s="284"/>
      <c r="D22" s="121">
        <f>ROUND(E22*F22*G22,-1)</f>
        <v>0</v>
      </c>
      <c r="E22" s="136"/>
      <c r="F22" s="137"/>
      <c r="G22" s="138"/>
      <c r="H22" s="139"/>
      <c r="I22" s="103"/>
      <c r="J22" s="145"/>
      <c r="K22" s="146"/>
      <c r="L22" s="147"/>
      <c r="M22" s="145"/>
      <c r="N22" s="146"/>
      <c r="O22" s="146"/>
      <c r="P22" s="147"/>
      <c r="Q22" s="126">
        <f t="shared" si="0"/>
        <v>0</v>
      </c>
    </row>
    <row r="23" spans="1:17" s="8" customFormat="1" ht="21.6" customHeight="1">
      <c r="A23" s="278"/>
      <c r="B23" s="275" t="s">
        <v>64</v>
      </c>
      <c r="C23" s="276"/>
      <c r="D23" s="111">
        <f>ROUND(E23*F23*G23,-1)</f>
        <v>0</v>
      </c>
      <c r="E23" s="112"/>
      <c r="F23" s="140"/>
      <c r="G23" s="114"/>
      <c r="H23" s="134"/>
      <c r="I23" s="111"/>
      <c r="J23" s="148"/>
      <c r="K23" s="149"/>
      <c r="L23" s="150"/>
      <c r="M23" s="148"/>
      <c r="N23" s="149"/>
      <c r="O23" s="149"/>
      <c r="P23" s="150"/>
      <c r="Q23" s="115">
        <f t="shared" si="0"/>
        <v>0</v>
      </c>
    </row>
    <row r="24" spans="1:17" s="8" customFormat="1" ht="21.6" customHeight="1">
      <c r="A24" s="258" t="s">
        <v>57</v>
      </c>
      <c r="B24" s="261" t="s">
        <v>1</v>
      </c>
      <c r="C24" s="257"/>
      <c r="D24" s="26">
        <f>SUM(D25:D26)</f>
        <v>0</v>
      </c>
      <c r="E24" s="279"/>
      <c r="F24" s="280"/>
      <c r="G24" s="280"/>
      <c r="H24" s="281"/>
      <c r="I24" s="26">
        <f>SUM(I25:I26)</f>
        <v>0</v>
      </c>
      <c r="J24" s="84"/>
      <c r="K24" s="85"/>
      <c r="L24" s="86"/>
      <c r="M24" s="84"/>
      <c r="N24" s="85"/>
      <c r="O24" s="85"/>
      <c r="P24" s="86"/>
      <c r="Q24" s="94">
        <f t="shared" si="0"/>
        <v>0</v>
      </c>
    </row>
    <row r="25" spans="1:17" s="8" customFormat="1" ht="21.6" customHeight="1">
      <c r="A25" s="277"/>
      <c r="B25" s="287" t="s">
        <v>65</v>
      </c>
      <c r="C25" s="288"/>
      <c r="D25" s="129">
        <f>ROUND(E25/20*F25*G25,-1)</f>
        <v>0</v>
      </c>
      <c r="E25" s="136"/>
      <c r="F25" s="174"/>
      <c r="G25" s="175"/>
      <c r="H25" s="176"/>
      <c r="I25" s="129"/>
      <c r="J25" s="151"/>
      <c r="K25" s="152"/>
      <c r="L25" s="153"/>
      <c r="M25" s="145"/>
      <c r="N25" s="146"/>
      <c r="O25" s="146"/>
      <c r="P25" s="147"/>
      <c r="Q25" s="141">
        <f t="shared" si="0"/>
        <v>0</v>
      </c>
    </row>
    <row r="26" spans="1:17" s="8" customFormat="1" ht="21.6" customHeight="1">
      <c r="A26" s="259"/>
      <c r="B26" s="275" t="s">
        <v>66</v>
      </c>
      <c r="C26" s="276"/>
      <c r="D26" s="111">
        <f>ROUND(E26/360*F26*G26,-1)</f>
        <v>0</v>
      </c>
      <c r="E26" s="112"/>
      <c r="F26" s="177"/>
      <c r="G26" s="178"/>
      <c r="H26" s="134"/>
      <c r="I26" s="111"/>
      <c r="J26" s="154"/>
      <c r="K26" s="155"/>
      <c r="L26" s="156"/>
      <c r="M26" s="148"/>
      <c r="N26" s="149"/>
      <c r="O26" s="149"/>
      <c r="P26" s="150"/>
      <c r="Q26" s="115">
        <f t="shared" si="0"/>
        <v>0</v>
      </c>
    </row>
    <row r="27" spans="1:17" s="8" customFormat="1" ht="21.6" customHeight="1">
      <c r="A27" s="258" t="s">
        <v>58</v>
      </c>
      <c r="B27" s="256" t="s">
        <v>1</v>
      </c>
      <c r="C27" s="257"/>
      <c r="D27" s="26">
        <f>SUM(D28:D31)</f>
        <v>0</v>
      </c>
      <c r="E27" s="279"/>
      <c r="F27" s="280"/>
      <c r="G27" s="280"/>
      <c r="H27" s="281"/>
      <c r="I27" s="26">
        <f>SUM(I28:I31)</f>
        <v>0</v>
      </c>
      <c r="J27" s="157"/>
      <c r="K27" s="158"/>
      <c r="L27" s="159"/>
      <c r="M27" s="84"/>
      <c r="N27" s="85"/>
      <c r="O27" s="85"/>
      <c r="P27" s="86"/>
      <c r="Q27" s="94">
        <f t="shared" si="0"/>
        <v>0</v>
      </c>
    </row>
    <row r="28" spans="1:17" s="8" customFormat="1" ht="21.6" customHeight="1">
      <c r="A28" s="277"/>
      <c r="B28" s="321" t="s">
        <v>67</v>
      </c>
      <c r="C28" s="322"/>
      <c r="D28" s="129">
        <f>ROUND(E28*F28*G28,-1)</f>
        <v>0</v>
      </c>
      <c r="E28" s="136"/>
      <c r="F28" s="179"/>
      <c r="G28" s="138"/>
      <c r="H28" s="139"/>
      <c r="I28" s="129"/>
      <c r="J28" s="180"/>
      <c r="K28" s="78"/>
      <c r="L28" s="181"/>
      <c r="M28" s="180"/>
      <c r="N28" s="78"/>
      <c r="O28" s="78"/>
      <c r="P28" s="181"/>
      <c r="Q28" s="141">
        <f t="shared" si="0"/>
        <v>0</v>
      </c>
    </row>
    <row r="29" spans="1:17" s="8" customFormat="1" ht="21.6" customHeight="1">
      <c r="A29" s="277"/>
      <c r="B29" s="323" t="s">
        <v>102</v>
      </c>
      <c r="C29" s="324"/>
      <c r="D29" s="131">
        <f>ROUND(E29/160*F29*G29,-1)</f>
        <v>0</v>
      </c>
      <c r="E29" s="105"/>
      <c r="F29" s="106"/>
      <c r="G29" s="107"/>
      <c r="H29" s="108"/>
      <c r="I29" s="104"/>
      <c r="J29" s="171"/>
      <c r="K29" s="172"/>
      <c r="L29" s="173"/>
      <c r="M29" s="171"/>
      <c r="N29" s="172"/>
      <c r="O29" s="172"/>
      <c r="P29" s="173"/>
      <c r="Q29" s="110">
        <f t="shared" si="0"/>
        <v>0</v>
      </c>
    </row>
    <row r="30" spans="1:17" s="8" customFormat="1" ht="21.6" customHeight="1">
      <c r="A30" s="277"/>
      <c r="B30" s="313" t="s">
        <v>103</v>
      </c>
      <c r="C30" s="314"/>
      <c r="D30" s="131">
        <f>ROUND(E30/60*F30/30*G30,-1)</f>
        <v>0</v>
      </c>
      <c r="E30" s="105"/>
      <c r="F30" s="201"/>
      <c r="G30" s="107"/>
      <c r="H30" s="190"/>
      <c r="I30" s="131"/>
      <c r="J30" s="182"/>
      <c r="K30" s="183"/>
      <c r="L30" s="184"/>
      <c r="M30" s="164"/>
      <c r="P30" s="165"/>
      <c r="Q30" s="166">
        <f t="shared" si="0"/>
        <v>0</v>
      </c>
    </row>
    <row r="31" spans="1:17" s="8" customFormat="1" ht="21.6" customHeight="1">
      <c r="A31" s="289"/>
      <c r="B31" s="334" t="s">
        <v>72</v>
      </c>
      <c r="C31" s="276"/>
      <c r="D31" s="111">
        <f>ROUND(E31/30*F31*G31,-1)</f>
        <v>0</v>
      </c>
      <c r="E31" s="134"/>
      <c r="F31" s="185"/>
      <c r="G31" s="114"/>
      <c r="H31" s="134"/>
      <c r="I31" s="111"/>
      <c r="J31" s="148"/>
      <c r="K31" s="149"/>
      <c r="L31" s="150"/>
      <c r="M31" s="148"/>
      <c r="N31" s="149"/>
      <c r="O31" s="149"/>
      <c r="P31" s="150"/>
      <c r="Q31" s="115">
        <f t="shared" si="0"/>
        <v>0</v>
      </c>
    </row>
    <row r="32" spans="1:17" s="8" customFormat="1" ht="21.6" customHeight="1">
      <c r="A32" s="258" t="s">
        <v>82</v>
      </c>
      <c r="B32" s="256" t="s">
        <v>1</v>
      </c>
      <c r="C32" s="257"/>
      <c r="D32" s="26">
        <f>SUM(D33:D34)</f>
        <v>0</v>
      </c>
      <c r="E32" s="279"/>
      <c r="F32" s="280"/>
      <c r="G32" s="280"/>
      <c r="H32" s="281"/>
      <c r="I32" s="26">
        <f>SUM(I33:I34)</f>
        <v>0</v>
      </c>
      <c r="J32" s="84"/>
      <c r="K32" s="85"/>
      <c r="L32" s="86"/>
      <c r="M32" s="84"/>
      <c r="N32" s="85"/>
      <c r="O32" s="85"/>
      <c r="P32" s="86"/>
      <c r="Q32" s="94">
        <f t="shared" si="0"/>
        <v>0</v>
      </c>
    </row>
    <row r="33" spans="1:17" s="8" customFormat="1" ht="21.6" customHeight="1">
      <c r="A33" s="277"/>
      <c r="B33" s="295" t="s">
        <v>83</v>
      </c>
      <c r="C33" s="284"/>
      <c r="D33" s="121">
        <f>ROUND(E33*F33*G33,-1)</f>
        <v>0</v>
      </c>
      <c r="E33" s="122"/>
      <c r="F33" s="135"/>
      <c r="G33" s="124"/>
      <c r="H33" s="125"/>
      <c r="I33" s="103"/>
      <c r="J33" s="145"/>
      <c r="K33" s="146"/>
      <c r="L33" s="147"/>
      <c r="M33" s="145"/>
      <c r="N33" s="146"/>
      <c r="O33" s="146"/>
      <c r="P33" s="147"/>
      <c r="Q33" s="126">
        <f t="shared" si="0"/>
        <v>0</v>
      </c>
    </row>
    <row r="34" spans="1:17" s="8" customFormat="1" ht="21.6" customHeight="1">
      <c r="A34" s="278"/>
      <c r="B34" s="275" t="s">
        <v>82</v>
      </c>
      <c r="C34" s="276"/>
      <c r="D34" s="111">
        <f>ROUND(E34*F34*G34,-1)</f>
        <v>0</v>
      </c>
      <c r="E34" s="112"/>
      <c r="F34" s="197"/>
      <c r="G34" s="114"/>
      <c r="H34" s="134"/>
      <c r="I34" s="111"/>
      <c r="J34" s="148"/>
      <c r="K34" s="149"/>
      <c r="L34" s="150"/>
      <c r="M34" s="148"/>
      <c r="N34" s="149"/>
      <c r="O34" s="149"/>
      <c r="P34" s="150"/>
      <c r="Q34" s="115">
        <f t="shared" si="0"/>
        <v>0</v>
      </c>
    </row>
    <row r="35" spans="1:17" s="8" customFormat="1" ht="21.6" customHeight="1">
      <c r="A35" s="266" t="s">
        <v>104</v>
      </c>
      <c r="B35" s="267"/>
      <c r="C35" s="268"/>
      <c r="D35" s="143">
        <f>D14+D18+D21+D24+D27+D32</f>
        <v>0</v>
      </c>
      <c r="E35" s="269"/>
      <c r="F35" s="270"/>
      <c r="G35" s="270"/>
      <c r="H35" s="271"/>
      <c r="I35" s="143">
        <f>I14+I18+I21+I24+I27+I32</f>
        <v>0</v>
      </c>
      <c r="J35" s="160"/>
      <c r="K35" s="161"/>
      <c r="L35" s="162"/>
      <c r="M35" s="160"/>
      <c r="N35" s="161"/>
      <c r="O35" s="161"/>
      <c r="P35" s="162"/>
      <c r="Q35" s="144">
        <f t="shared" ref="Q35" si="1">D35-I35</f>
        <v>0</v>
      </c>
    </row>
    <row r="36" spans="1:17" s="8" customFormat="1" ht="21.6" customHeight="1">
      <c r="A36" s="258" t="s">
        <v>52</v>
      </c>
      <c r="B36" s="256" t="s">
        <v>1</v>
      </c>
      <c r="C36" s="257"/>
      <c r="D36" s="26">
        <f>SUM(D37:D37)</f>
        <v>0</v>
      </c>
      <c r="E36" s="279"/>
      <c r="F36" s="280"/>
      <c r="G36" s="280"/>
      <c r="H36" s="281"/>
      <c r="I36" s="26">
        <f>SUM(I37:I37)</f>
        <v>0</v>
      </c>
      <c r="J36" s="163"/>
      <c r="K36" s="85"/>
      <c r="L36" s="86"/>
      <c r="M36" s="84"/>
      <c r="N36" s="85"/>
      <c r="O36" s="85"/>
      <c r="P36" s="86"/>
      <c r="Q36" s="94">
        <f t="shared" ref="Q36:Q52" si="2">D36-I36</f>
        <v>0</v>
      </c>
    </row>
    <row r="37" spans="1:17" s="8" customFormat="1" ht="21.6" customHeight="1">
      <c r="A37" s="277"/>
      <c r="B37" s="294" t="s">
        <v>107</v>
      </c>
      <c r="C37" s="255"/>
      <c r="D37" s="27">
        <f>ROUND(E37*F37/160*G37,-4)</f>
        <v>0</v>
      </c>
      <c r="E37" s="122"/>
      <c r="F37" s="106"/>
      <c r="G37" s="175"/>
      <c r="H37" s="28"/>
      <c r="I37" s="27"/>
      <c r="J37" s="84"/>
      <c r="K37" s="85"/>
      <c r="L37" s="86"/>
      <c r="M37" s="84"/>
      <c r="N37" s="85"/>
      <c r="O37" s="85"/>
      <c r="P37" s="86"/>
      <c r="Q37" s="29">
        <f t="shared" si="2"/>
        <v>0</v>
      </c>
    </row>
    <row r="38" spans="1:17" s="8" customFormat="1" ht="21.6" customHeight="1">
      <c r="A38" s="258" t="s">
        <v>53</v>
      </c>
      <c r="B38" s="256" t="s">
        <v>1</v>
      </c>
      <c r="C38" s="257"/>
      <c r="D38" s="26">
        <f>SUM(D39:D39)</f>
        <v>0</v>
      </c>
      <c r="E38" s="279"/>
      <c r="F38" s="280"/>
      <c r="G38" s="280"/>
      <c r="H38" s="281"/>
      <c r="I38" s="26">
        <f>SUM(I39:I39)</f>
        <v>0</v>
      </c>
      <c r="J38" s="84"/>
      <c r="K38" s="85"/>
      <c r="L38" s="86"/>
      <c r="M38" s="84"/>
      <c r="N38" s="85"/>
      <c r="O38" s="85"/>
      <c r="P38" s="86"/>
      <c r="Q38" s="94">
        <f>D38-I38</f>
        <v>0</v>
      </c>
    </row>
    <row r="39" spans="1:17" s="8" customFormat="1" ht="21.6" customHeight="1">
      <c r="A39" s="277"/>
      <c r="B39" s="294" t="s">
        <v>53</v>
      </c>
      <c r="C39" s="255"/>
      <c r="D39" s="27">
        <f>ROUND(E39*F39*G39,-1)</f>
        <v>0</v>
      </c>
      <c r="E39" s="122"/>
      <c r="F39" s="140"/>
      <c r="G39" s="114"/>
      <c r="H39" s="28"/>
      <c r="I39" s="27"/>
      <c r="J39" s="84"/>
      <c r="K39" s="85"/>
      <c r="L39" s="86"/>
      <c r="M39" s="84"/>
      <c r="N39" s="85"/>
      <c r="O39" s="85"/>
      <c r="P39" s="86"/>
      <c r="Q39" s="29">
        <f t="shared" si="2"/>
        <v>0</v>
      </c>
    </row>
    <row r="40" spans="1:17" s="8" customFormat="1" ht="21.6" customHeight="1">
      <c r="A40" s="290" t="s">
        <v>90</v>
      </c>
      <c r="B40" s="256" t="s">
        <v>1</v>
      </c>
      <c r="C40" s="257"/>
      <c r="D40" s="26">
        <f>SUM(D41:D44)</f>
        <v>0</v>
      </c>
      <c r="E40" s="291"/>
      <c r="F40" s="292"/>
      <c r="G40" s="292"/>
      <c r="H40" s="293"/>
      <c r="I40" s="26">
        <f>SUM(I41:I44)</f>
        <v>0</v>
      </c>
      <c r="J40" s="84"/>
      <c r="K40" s="85"/>
      <c r="L40" s="86"/>
      <c r="M40" s="84"/>
      <c r="N40" s="85"/>
      <c r="O40" s="85"/>
      <c r="P40" s="86"/>
      <c r="Q40" s="94">
        <f t="shared" si="2"/>
        <v>0</v>
      </c>
    </row>
    <row r="41" spans="1:17" s="8" customFormat="1" ht="21.6" customHeight="1">
      <c r="A41" s="277"/>
      <c r="B41" s="283" t="s">
        <v>97</v>
      </c>
      <c r="C41" s="284"/>
      <c r="D41" s="121">
        <f>ROUND(E41*F41*G41,-1)</f>
        <v>0</v>
      </c>
      <c r="E41" s="122"/>
      <c r="F41" s="124"/>
      <c r="G41" s="124"/>
      <c r="H41" s="132"/>
      <c r="I41" s="121"/>
      <c r="J41" s="145"/>
      <c r="K41" s="146"/>
      <c r="L41" s="147"/>
      <c r="M41" s="145"/>
      <c r="N41" s="146"/>
      <c r="O41" s="146"/>
      <c r="P41" s="147"/>
      <c r="Q41" s="126">
        <f t="shared" si="2"/>
        <v>0</v>
      </c>
    </row>
    <row r="42" spans="1:17" s="8" customFormat="1" ht="21.6" customHeight="1">
      <c r="A42" s="277"/>
      <c r="B42" s="285" t="s">
        <v>108</v>
      </c>
      <c r="C42" s="286"/>
      <c r="D42" s="104">
        <f t="shared" ref="D42:D44" si="3">ROUND(E42*F42*G42,-1)</f>
        <v>0</v>
      </c>
      <c r="E42" s="105"/>
      <c r="F42" s="189"/>
      <c r="G42" s="107"/>
      <c r="H42" s="190"/>
      <c r="I42" s="104"/>
      <c r="J42" s="171"/>
      <c r="K42" s="172"/>
      <c r="L42" s="173"/>
      <c r="M42" s="171"/>
      <c r="N42" s="172"/>
      <c r="O42" s="172"/>
      <c r="P42" s="173"/>
      <c r="Q42" s="110">
        <f t="shared" si="2"/>
        <v>0</v>
      </c>
    </row>
    <row r="43" spans="1:17" s="8" customFormat="1" ht="21.6" customHeight="1">
      <c r="A43" s="277"/>
      <c r="B43" s="285" t="s">
        <v>60</v>
      </c>
      <c r="C43" s="286"/>
      <c r="D43" s="104">
        <f t="shared" si="3"/>
        <v>0</v>
      </c>
      <c r="E43" s="105"/>
      <c r="F43" s="191"/>
      <c r="G43" s="107"/>
      <c r="H43" s="190"/>
      <c r="I43" s="104"/>
      <c r="J43" s="171"/>
      <c r="K43" s="172"/>
      <c r="L43" s="173"/>
      <c r="M43" s="171"/>
      <c r="N43" s="172"/>
      <c r="O43" s="172"/>
      <c r="P43" s="173"/>
      <c r="Q43" s="110">
        <f t="shared" si="2"/>
        <v>0</v>
      </c>
    </row>
    <row r="44" spans="1:17" s="8" customFormat="1" ht="21.6" customHeight="1">
      <c r="A44" s="277"/>
      <c r="B44" s="275" t="s">
        <v>61</v>
      </c>
      <c r="C44" s="276"/>
      <c r="D44" s="111">
        <f t="shared" si="3"/>
        <v>0</v>
      </c>
      <c r="E44" s="112"/>
      <c r="F44" s="140"/>
      <c r="G44" s="114"/>
      <c r="H44" s="134"/>
      <c r="I44" s="111"/>
      <c r="J44" s="148"/>
      <c r="K44" s="149"/>
      <c r="L44" s="150"/>
      <c r="M44" s="148"/>
      <c r="N44" s="149"/>
      <c r="O44" s="149"/>
      <c r="P44" s="150"/>
      <c r="Q44" s="115">
        <f t="shared" si="2"/>
        <v>0</v>
      </c>
    </row>
    <row r="45" spans="1:17" s="8" customFormat="1" ht="21.6" customHeight="1">
      <c r="A45" s="258" t="s">
        <v>55</v>
      </c>
      <c r="B45" s="261" t="s">
        <v>1</v>
      </c>
      <c r="C45" s="257"/>
      <c r="D45" s="26">
        <f>SUM(D46:D48)</f>
        <v>0</v>
      </c>
      <c r="E45" s="279"/>
      <c r="F45" s="280"/>
      <c r="G45" s="280"/>
      <c r="H45" s="281"/>
      <c r="I45" s="26">
        <f>SUM(I46:I48)</f>
        <v>0</v>
      </c>
      <c r="J45" s="84"/>
      <c r="K45" s="85"/>
      <c r="L45" s="86"/>
      <c r="M45" s="84"/>
      <c r="N45" s="85"/>
      <c r="O45" s="85"/>
      <c r="P45" s="86"/>
      <c r="Q45" s="94">
        <f t="shared" si="2"/>
        <v>0</v>
      </c>
    </row>
    <row r="46" spans="1:17" s="8" customFormat="1" ht="21.6" customHeight="1">
      <c r="A46" s="282"/>
      <c r="B46" s="283" t="s">
        <v>62</v>
      </c>
      <c r="C46" s="284"/>
      <c r="D46" s="121">
        <f>ROUND(E46/160*F46*G46,-1)</f>
        <v>0</v>
      </c>
      <c r="E46" s="122"/>
      <c r="F46" s="123"/>
      <c r="G46" s="192"/>
      <c r="H46" s="132"/>
      <c r="I46" s="121"/>
      <c r="J46" s="151"/>
      <c r="K46" s="152"/>
      <c r="L46" s="153"/>
      <c r="M46" s="145"/>
      <c r="N46" s="146"/>
      <c r="O46" s="146"/>
      <c r="P46" s="147"/>
      <c r="Q46" s="126">
        <f t="shared" si="2"/>
        <v>0</v>
      </c>
    </row>
    <row r="47" spans="1:17" s="8" customFormat="1" ht="21.6" customHeight="1">
      <c r="A47" s="282"/>
      <c r="B47" s="285" t="s">
        <v>63</v>
      </c>
      <c r="C47" s="286"/>
      <c r="D47" s="104">
        <f>ROUND(E47/160*F47*G47,-1)</f>
        <v>0</v>
      </c>
      <c r="E47" s="105"/>
      <c r="F47" s="106"/>
      <c r="G47" s="193"/>
      <c r="H47" s="190"/>
      <c r="I47" s="104"/>
      <c r="J47" s="194"/>
      <c r="K47" s="195"/>
      <c r="L47" s="196"/>
      <c r="M47" s="171"/>
      <c r="N47" s="172"/>
      <c r="O47" s="172"/>
      <c r="P47" s="173"/>
      <c r="Q47" s="110">
        <f t="shared" si="2"/>
        <v>0</v>
      </c>
    </row>
    <row r="48" spans="1:17" s="8" customFormat="1" ht="21.6" customHeight="1">
      <c r="A48" s="278"/>
      <c r="B48" s="275" t="s">
        <v>61</v>
      </c>
      <c r="C48" s="276"/>
      <c r="D48" s="111">
        <f>ROUND(E48/160*F48*G48,-1)</f>
        <v>0</v>
      </c>
      <c r="E48" s="112"/>
      <c r="F48" s="113"/>
      <c r="G48" s="178"/>
      <c r="H48" s="134"/>
      <c r="I48" s="111"/>
      <c r="J48" s="148"/>
      <c r="K48" s="149"/>
      <c r="L48" s="150"/>
      <c r="M48" s="148"/>
      <c r="N48" s="149"/>
      <c r="O48" s="149"/>
      <c r="P48" s="150"/>
      <c r="Q48" s="115">
        <f t="shared" si="2"/>
        <v>0</v>
      </c>
    </row>
    <row r="49" spans="1:19" s="8" customFormat="1" ht="21.6" customHeight="1">
      <c r="A49" s="258" t="s">
        <v>89</v>
      </c>
      <c r="B49" s="256" t="s">
        <v>1</v>
      </c>
      <c r="C49" s="257"/>
      <c r="D49" s="26">
        <f>SUM(D50)</f>
        <v>0</v>
      </c>
      <c r="E49" s="272"/>
      <c r="F49" s="273"/>
      <c r="G49" s="273"/>
      <c r="H49" s="274"/>
      <c r="I49" s="26">
        <f>SUM(I50:I50)</f>
        <v>0</v>
      </c>
      <c r="J49" s="84"/>
      <c r="K49" s="85"/>
      <c r="L49" s="86"/>
      <c r="M49" s="84"/>
      <c r="N49" s="85"/>
      <c r="O49" s="85"/>
      <c r="P49" s="86"/>
      <c r="Q49" s="94">
        <f t="shared" si="2"/>
        <v>0</v>
      </c>
    </row>
    <row r="50" spans="1:19" s="8" customFormat="1" ht="21.6" customHeight="1">
      <c r="A50" s="259"/>
      <c r="B50" s="254" t="s">
        <v>109</v>
      </c>
      <c r="C50" s="255"/>
      <c r="D50" s="27">
        <f t="shared" ref="D50" si="4">ROUND(E50*F50*G50,-1)</f>
        <v>0</v>
      </c>
      <c r="E50" s="105"/>
      <c r="F50" s="140"/>
      <c r="G50" s="114"/>
      <c r="H50" s="79"/>
      <c r="I50" s="27"/>
      <c r="J50" s="84"/>
      <c r="K50" s="85"/>
      <c r="L50" s="86"/>
      <c r="M50" s="84"/>
      <c r="N50" s="85"/>
      <c r="O50" s="85"/>
      <c r="P50" s="86"/>
      <c r="Q50" s="29">
        <f t="shared" si="2"/>
        <v>0</v>
      </c>
      <c r="R50" s="96"/>
      <c r="S50" s="97"/>
    </row>
    <row r="51" spans="1:19" s="8" customFormat="1" ht="21.6" customHeight="1">
      <c r="A51" s="266" t="s">
        <v>105</v>
      </c>
      <c r="B51" s="267"/>
      <c r="C51" s="268"/>
      <c r="D51" s="143">
        <f>D36+D38+D40+D45+D49</f>
        <v>0</v>
      </c>
      <c r="E51" s="269"/>
      <c r="F51" s="270"/>
      <c r="G51" s="270"/>
      <c r="H51" s="271"/>
      <c r="I51" s="143">
        <f>I36+I38+I40+I45+I49</f>
        <v>0</v>
      </c>
      <c r="J51" s="160"/>
      <c r="K51" s="161"/>
      <c r="L51" s="162"/>
      <c r="M51" s="160"/>
      <c r="N51" s="161"/>
      <c r="O51" s="161"/>
      <c r="P51" s="162"/>
      <c r="Q51" s="144">
        <f t="shared" si="2"/>
        <v>0</v>
      </c>
    </row>
    <row r="52" spans="1:19" s="8" customFormat="1" ht="21.6" customHeight="1">
      <c r="A52" s="256" t="s">
        <v>106</v>
      </c>
      <c r="B52" s="261"/>
      <c r="C52" s="257"/>
      <c r="D52" s="26">
        <f>D35+D51</f>
        <v>0</v>
      </c>
      <c r="E52" s="262"/>
      <c r="F52" s="263"/>
      <c r="G52" s="263"/>
      <c r="H52" s="264"/>
      <c r="I52" s="26">
        <f>I35+I51</f>
        <v>0</v>
      </c>
      <c r="J52" s="89"/>
      <c r="K52" s="90"/>
      <c r="L52" s="91"/>
      <c r="M52" s="89"/>
      <c r="N52" s="90"/>
      <c r="O52" s="90"/>
      <c r="P52" s="91"/>
      <c r="Q52" s="94">
        <f t="shared" si="2"/>
        <v>0</v>
      </c>
    </row>
    <row r="53" spans="1:19" s="8" customFormat="1">
      <c r="A53" s="78"/>
    </row>
    <row r="54" spans="1:19" s="8" customFormat="1" ht="25.5" customHeight="1">
      <c r="A54" s="30" t="s">
        <v>6</v>
      </c>
      <c r="B54" s="92"/>
      <c r="C54" s="92"/>
      <c r="D54" s="92"/>
      <c r="E54" s="31" t="s">
        <v>7</v>
      </c>
      <c r="F54" s="31"/>
      <c r="G54" s="31"/>
      <c r="H54" s="93"/>
      <c r="I54" s="93"/>
      <c r="J54" s="93"/>
      <c r="K54" s="31" t="s">
        <v>7</v>
      </c>
      <c r="L54" s="31"/>
      <c r="M54" s="31"/>
      <c r="N54" s="265"/>
      <c r="O54" s="265"/>
      <c r="P54" s="265"/>
      <c r="Q54" s="8" t="s">
        <v>7</v>
      </c>
    </row>
    <row r="55" spans="1:19" s="8" customFormat="1" ht="25.5" customHeight="1">
      <c r="A55" s="32"/>
      <c r="B55" s="87"/>
      <c r="C55" s="87"/>
      <c r="D55" s="87"/>
      <c r="E55" s="31" t="s">
        <v>7</v>
      </c>
      <c r="F55" s="31"/>
      <c r="G55" s="31"/>
      <c r="H55" s="88"/>
      <c r="I55" s="88"/>
      <c r="J55" s="88"/>
      <c r="K55" s="31" t="s">
        <v>7</v>
      </c>
      <c r="L55" s="31"/>
      <c r="M55" s="31"/>
      <c r="N55" s="260"/>
      <c r="O55" s="260"/>
      <c r="P55" s="260"/>
      <c r="Q55" s="8" t="s">
        <v>7</v>
      </c>
    </row>
  </sheetData>
  <mergeCells count="82">
    <mergeCell ref="M2:N2"/>
    <mergeCell ref="P2:Q2"/>
    <mergeCell ref="B30:C30"/>
    <mergeCell ref="L5:Q5"/>
    <mergeCell ref="G3:N3"/>
    <mergeCell ref="P3:Q3"/>
    <mergeCell ref="Q12:Q13"/>
    <mergeCell ref="B28:C28"/>
    <mergeCell ref="B29:C29"/>
    <mergeCell ref="G2:H2"/>
    <mergeCell ref="J2:K2"/>
    <mergeCell ref="E27:H27"/>
    <mergeCell ref="B2:E2"/>
    <mergeCell ref="B3:E3"/>
    <mergeCell ref="B17:C17"/>
    <mergeCell ref="B15:C15"/>
    <mergeCell ref="A38:A39"/>
    <mergeCell ref="B38:C38"/>
    <mergeCell ref="E38:H38"/>
    <mergeCell ref="A12:A13"/>
    <mergeCell ref="B39:C39"/>
    <mergeCell ref="A14:A17"/>
    <mergeCell ref="B14:C14"/>
    <mergeCell ref="B12:C13"/>
    <mergeCell ref="B16:C16"/>
    <mergeCell ref="B34:C34"/>
    <mergeCell ref="A35:C35"/>
    <mergeCell ref="E35:H35"/>
    <mergeCell ref="E32:H32"/>
    <mergeCell ref="A32:A34"/>
    <mergeCell ref="B32:C32"/>
    <mergeCell ref="B33:C33"/>
    <mergeCell ref="E36:H36"/>
    <mergeCell ref="A5:B6"/>
    <mergeCell ref="A7:B7"/>
    <mergeCell ref="A8:B8"/>
    <mergeCell ref="C5:D6"/>
    <mergeCell ref="E5:K5"/>
    <mergeCell ref="E18:H18"/>
    <mergeCell ref="B31:C31"/>
    <mergeCell ref="B26:C26"/>
    <mergeCell ref="A18:A20"/>
    <mergeCell ref="B18:C18"/>
    <mergeCell ref="A36:A37"/>
    <mergeCell ref="B36:C36"/>
    <mergeCell ref="B37:C37"/>
    <mergeCell ref="B19:C19"/>
    <mergeCell ref="B20:C20"/>
    <mergeCell ref="B22:C22"/>
    <mergeCell ref="A40:A44"/>
    <mergeCell ref="B40:C40"/>
    <mergeCell ref="E40:H40"/>
    <mergeCell ref="B41:C41"/>
    <mergeCell ref="B42:C42"/>
    <mergeCell ref="B44:C44"/>
    <mergeCell ref="B43:C43"/>
    <mergeCell ref="B48:C48"/>
    <mergeCell ref="A21:A23"/>
    <mergeCell ref="B21:C21"/>
    <mergeCell ref="E21:H21"/>
    <mergeCell ref="B23:C23"/>
    <mergeCell ref="A45:A48"/>
    <mergeCell ref="B45:C45"/>
    <mergeCell ref="E45:H45"/>
    <mergeCell ref="B46:C46"/>
    <mergeCell ref="B47:C47"/>
    <mergeCell ref="A24:A26"/>
    <mergeCell ref="B24:C24"/>
    <mergeCell ref="E24:H24"/>
    <mergeCell ref="B25:C25"/>
    <mergeCell ref="A27:A31"/>
    <mergeCell ref="B27:C27"/>
    <mergeCell ref="B50:C50"/>
    <mergeCell ref="B49:C49"/>
    <mergeCell ref="A49:A50"/>
    <mergeCell ref="N55:P55"/>
    <mergeCell ref="A52:C52"/>
    <mergeCell ref="E52:H52"/>
    <mergeCell ref="N54:P54"/>
    <mergeCell ref="A51:C51"/>
    <mergeCell ref="E51:H51"/>
    <mergeCell ref="E49:H49"/>
  </mergeCells>
  <phoneticPr fontId="2" type="noConversion"/>
  <pageMargins left="0.49" right="0.15748031496062992" top="0.31496062992125984" bottom="0.34" header="0.19685039370078741" footer="0.15748031496062992"/>
  <pageSetup paperSize="9" scale="43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작성방법</vt:lpstr>
      <vt:lpstr>(총괄)조정내역표</vt:lpstr>
      <vt:lpstr>과정명</vt:lpstr>
      <vt:lpstr>과정명!Print_Area</vt:lpstr>
      <vt:lpstr>작성방법!Print_Area</vt:lpstr>
    </vt:vector>
  </TitlesOfParts>
  <Company>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2021-07-23T07:42:28Z</cp:lastPrinted>
  <dcterms:created xsi:type="dcterms:W3CDTF">2014-01-06T04:40:46Z</dcterms:created>
  <dcterms:modified xsi:type="dcterms:W3CDTF">2025-02-20T06:05:19Z</dcterms:modified>
</cp:coreProperties>
</file>